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ilina-my.sharepoint.com/personal/martina_uhlarikova_zilina_sk/Documents/Pracovná plocha/"/>
    </mc:Choice>
  </mc:AlternateContent>
  <xr:revisionPtr revIDLastSave="0" documentId="8_{BC711DB9-DAC7-43C8-8547-B6B5EE9CD7DC}" xr6:coauthVersionLast="47" xr6:coauthVersionMax="47" xr10:uidLastSave="{00000000-0000-0000-0000-000000000000}"/>
  <bookViews>
    <workbookView xWindow="-120" yWindow="-120" windowWidth="29040" windowHeight="15720" xr2:uid="{488EDD08-F28D-4704-867D-D1639EF8F736}"/>
  </bookViews>
  <sheets>
    <sheet name="Rozpočet_ročný_Plán" sheetId="1" r:id="rId1"/>
    <sheet name="Cenník_Návr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40" i="1"/>
  <c r="E38" i="1"/>
  <c r="E37" i="1"/>
  <c r="E36" i="1"/>
  <c r="E35" i="1"/>
  <c r="E42" i="1" l="1"/>
  <c r="B45" i="1" s="1"/>
  <c r="D9" i="1"/>
  <c r="E9" i="1" s="1"/>
  <c r="D7" i="1"/>
  <c r="E7" i="1" s="1"/>
  <c r="D8" i="1"/>
  <c r="E8" i="1" s="1"/>
  <c r="E21" i="1"/>
  <c r="E20" i="1"/>
  <c r="E19" i="1"/>
  <c r="E18" i="1"/>
  <c r="E25" i="1"/>
  <c r="E26" i="1"/>
  <c r="E27" i="1" l="1"/>
  <c r="E10" i="1"/>
  <c r="D10" i="1"/>
  <c r="D11" i="1" s="1"/>
  <c r="E28" i="1" l="1"/>
  <c r="D27" i="1"/>
  <c r="D28" i="1" s="1"/>
  <c r="D12" i="1"/>
  <c r="D13" i="1" s="1"/>
  <c r="B47" i="1" l="1"/>
  <c r="E11" i="1"/>
  <c r="E12" i="1" s="1"/>
  <c r="E13" i="1" s="1"/>
  <c r="D30" i="1" s="1"/>
  <c r="B46" i="1" l="1"/>
  <c r="B48" i="1" s="1"/>
</calcChain>
</file>

<file path=xl/sharedStrings.xml><?xml version="1.0" encoding="utf-8"?>
<sst xmlns="http://schemas.openxmlformats.org/spreadsheetml/2006/main" count="172" uniqueCount="104">
  <si>
    <t xml:space="preserve">Služby - správa areálu </t>
  </si>
  <si>
    <t xml:space="preserve">údržba a upratovanie </t>
  </si>
  <si>
    <t>cena hod.</t>
  </si>
  <si>
    <t>počet hod.</t>
  </si>
  <si>
    <t xml:space="preserve">ROK </t>
  </si>
  <si>
    <t>x</t>
  </si>
  <si>
    <t>Spolu náklady</t>
  </si>
  <si>
    <t xml:space="preserve">Poznámka  </t>
  </si>
  <si>
    <t xml:space="preserve">suma </t>
  </si>
  <si>
    <t xml:space="preserve">POPIS </t>
  </si>
  <si>
    <t xml:space="preserve">MESIAC </t>
  </si>
  <si>
    <t xml:space="preserve">služby - správa areálu - bez DPH </t>
  </si>
  <si>
    <r>
      <t xml:space="preserve">Energie - </t>
    </r>
    <r>
      <rPr>
        <sz val="11"/>
        <color theme="1"/>
        <rFont val="Calibri"/>
        <family val="2"/>
        <charset val="238"/>
        <scheme val="minor"/>
      </rPr>
      <t xml:space="preserve">SSE </t>
    </r>
  </si>
  <si>
    <t xml:space="preserve"> zázemie športového areálu - šatne, gym, funkčná zóna </t>
  </si>
  <si>
    <t xml:space="preserve">Vodné, stočné </t>
  </si>
  <si>
    <t xml:space="preserve">materiál hnojivo </t>
  </si>
  <si>
    <t xml:space="preserve">hnojenie - 6 x ročne </t>
  </si>
  <si>
    <t xml:space="preserve">vertikulácia - 2 x ročne </t>
  </si>
  <si>
    <t xml:space="preserve">objednávka - dodávateľsky </t>
  </si>
  <si>
    <t xml:space="preserve">valcovanie - 2 x ročne </t>
  </si>
  <si>
    <t xml:space="preserve">postrek - 2 x ročne </t>
  </si>
  <si>
    <t xml:space="preserve">materiál postrek </t>
  </si>
  <si>
    <t>Teplo</t>
  </si>
  <si>
    <t xml:space="preserve">odhad </t>
  </si>
  <si>
    <t>cestovné, telefóny,  bežné čisiatace potreby, údržbový a spotrebný materiál, PHM kosačka, dosievanie trávy bežné, vývoz odpadu</t>
  </si>
  <si>
    <t>bežná oprava a údržba, bežné kosenie, zavlažovanie, upratovanie</t>
  </si>
  <si>
    <t xml:space="preserve">Nákup vybavenia </t>
  </si>
  <si>
    <t xml:space="preserve">oprava a  údržba - budova, technika </t>
  </si>
  <si>
    <t>MESAČNE / ROČNE vrátane DPH 23 %</t>
  </si>
  <si>
    <t>MESIAC / počet, cena hod., m.j.</t>
  </si>
  <si>
    <t xml:space="preserve">ROČNÉ NÁKLADY na prevádzku </t>
  </si>
  <si>
    <t xml:space="preserve"> odhad </t>
  </si>
  <si>
    <t>PREDPOKLADANÝ ROZPOČET na prevázdku - BRODNO / BR ACADEMY</t>
  </si>
  <si>
    <t xml:space="preserve">Mesačná fakturácia za služby - Správa športových zariadení mesta Žilina, s.r.o. </t>
  </si>
  <si>
    <t xml:space="preserve">Refakturácia nákladov na MESTO </t>
  </si>
  <si>
    <t xml:space="preserve">paušálne náhrady </t>
  </si>
  <si>
    <t>finančno - ekonomická agenda</t>
  </si>
  <si>
    <t>technicko - prevádzková agenda (správa)</t>
  </si>
  <si>
    <r>
      <rPr>
        <b/>
        <sz val="11"/>
        <color theme="1"/>
        <rFont val="Calibri"/>
        <family val="2"/>
        <charset val="238"/>
        <scheme val="minor"/>
      </rPr>
      <t xml:space="preserve">NÁKLADY -  Čl. VII. ODMENA MANDATÁRA - bod 1.) ODMENA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</t>
    </r>
  </si>
  <si>
    <t xml:space="preserve">NÁKLADY - čl. VII. ODMENA MANDATÁRA - bod 2.) REFAKTURÁCIA alebo priame platby cez MESTO </t>
  </si>
  <si>
    <r>
      <rPr>
        <b/>
        <sz val="11"/>
        <color theme="1"/>
        <rFont val="Calibri"/>
        <family val="2"/>
        <charset val="238"/>
        <scheme val="minor"/>
      </rPr>
      <t xml:space="preserve">TRŽBY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</t>
    </r>
  </si>
  <si>
    <t xml:space="preserve">BRA ACADEMY </t>
  </si>
  <si>
    <t>RTJ BRODNO</t>
  </si>
  <si>
    <t>LETO</t>
  </si>
  <si>
    <t xml:space="preserve">ZIMA </t>
  </si>
  <si>
    <t xml:space="preserve">ZÁPASY </t>
  </si>
  <si>
    <t xml:space="preserve">Beach volejbal </t>
  </si>
  <si>
    <t>Umelá tráva</t>
  </si>
  <si>
    <t xml:space="preserve">MESAČNE / ROČNE bez DPH </t>
  </si>
  <si>
    <t xml:space="preserve">regenerácia </t>
  </si>
  <si>
    <t xml:space="preserve">ostatné </t>
  </si>
  <si>
    <t xml:space="preserve">amortizácia </t>
  </si>
  <si>
    <t>Ročné náklady - SŠZ faktúra</t>
  </si>
  <si>
    <t xml:space="preserve">Ročné náklady - priama refakturácia </t>
  </si>
  <si>
    <t>ROZDIEL (HV)</t>
  </si>
  <si>
    <t>Ročné odhadované VÝNOSY</t>
  </si>
  <si>
    <t>plánovanie prác + výkon, rezervácie, zabezpečenie materiálu, evidencia a kontrola zmluvných vzťahov, správa majetku - revízie...</t>
  </si>
  <si>
    <t xml:space="preserve">administratívno - ekonomické činnosti </t>
  </si>
  <si>
    <t>SUMÁR - vrátane DPH</t>
  </si>
  <si>
    <t>pondelok - piatok do 14,00 hod</t>
  </si>
  <si>
    <t>pondelok - piatok od 14,00 hod</t>
  </si>
  <si>
    <t>Víkendy, sviatky</t>
  </si>
  <si>
    <t>Poldenný vstup (6 hod.)</t>
  </si>
  <si>
    <t>Celodenný vstup (12 hod.)</t>
  </si>
  <si>
    <t>Príprava ihriska</t>
  </si>
  <si>
    <t>Osvetlenie ihriska 50%</t>
  </si>
  <si>
    <t>Osvetlenie ihriska 100%</t>
  </si>
  <si>
    <t>25 €/hod.</t>
  </si>
  <si>
    <t>30 €/hod.</t>
  </si>
  <si>
    <t>7 €/hod.</t>
  </si>
  <si>
    <t>14 €/hod.</t>
  </si>
  <si>
    <t>90 €/hod.</t>
  </si>
  <si>
    <t>120 €/hod.</t>
  </si>
  <si>
    <t>130 €/hod.</t>
  </si>
  <si>
    <t>Športové kluby mesta Žilina*, materské a základné školy mesta Žilina**</t>
  </si>
  <si>
    <t>* Športové kluby, ktoré majú uzatvorenú zmluvu o dotácii, grante s mestom Žilina</t>
  </si>
  <si>
    <t>** Materské a základné školy v zriaďovateľskej pôsobnosti mesta Žilina</t>
  </si>
  <si>
    <t>Šatne</t>
  </si>
  <si>
    <t>6 €/hod.</t>
  </si>
  <si>
    <t>15 €/hod.</t>
  </si>
  <si>
    <t>6 €/šatňa/vstup/deň</t>
  </si>
  <si>
    <t>15 €/šatňa/vstup/deň</t>
  </si>
  <si>
    <t>Ceny sú uvedené s DPH</t>
  </si>
  <si>
    <t>Športové kluby ostatné,  stredné školy, verejnosť mimo hodín zadarmo</t>
  </si>
  <si>
    <t>Platnosť cenníka od DD.MM.YYYY</t>
  </si>
  <si>
    <t>12,00 - 14,00</t>
  </si>
  <si>
    <t>18,00 - 20,00</t>
  </si>
  <si>
    <t>SO, NE, Sviatok mimo zápasov</t>
  </si>
  <si>
    <t>Verejnosť vstup zdarma</t>
  </si>
  <si>
    <t>Pondelok - Streda - Piatok</t>
  </si>
  <si>
    <t>16,00 - 20,00</t>
  </si>
  <si>
    <t>10,00 - 14,00</t>
  </si>
  <si>
    <t>19,00 - 20,00</t>
  </si>
  <si>
    <t>Trávnaté futbalové ihrisko                      Otváracie hod. od 8,00 do 20,00 hod.</t>
  </si>
  <si>
    <t>Umelá tráva                                              Otváracie hod. od 8,00 do 20,00 hod.</t>
  </si>
  <si>
    <t>54 €/hod.</t>
  </si>
  <si>
    <t>72 €/hod.</t>
  </si>
  <si>
    <t>78 €/hod.</t>
  </si>
  <si>
    <t>Bech voleyball                                           Otváracie hod. od 8,00 do 20,00 hod.</t>
  </si>
  <si>
    <t>5 €/hod.</t>
  </si>
  <si>
    <t>Regenerácia                                         Otváracie hod. od 8,00 do 20,00 hod.</t>
  </si>
  <si>
    <t>Podľa nahlásenia</t>
  </si>
  <si>
    <t>60 €/hod.</t>
  </si>
  <si>
    <t>3 €/hod.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</si>
</sst>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[Red]\-#,##0\ [$€-1]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5" xfId="0" applyBorder="1"/>
    <xf numFmtId="0" fontId="0" fillId="0" borderId="6" xfId="0" applyBorder="1"/>
    <xf numFmtId="4" fontId="0" fillId="0" borderId="5" xfId="0" applyNumberFormat="1" applyBorder="1"/>
    <xf numFmtId="4" fontId="0" fillId="0" borderId="6" xfId="0" applyNumberFormat="1" applyBorder="1"/>
    <xf numFmtId="4" fontId="1" fillId="0" borderId="5" xfId="0" applyNumberFormat="1" applyFont="1" applyBorder="1"/>
    <xf numFmtId="4" fontId="1" fillId="0" borderId="0" xfId="0" applyNumberFormat="1" applyFont="1"/>
    <xf numFmtId="4" fontId="1" fillId="0" borderId="6" xfId="0" applyNumberFormat="1" applyFont="1" applyBorder="1"/>
    <xf numFmtId="4" fontId="0" fillId="0" borderId="5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0" borderId="6" xfId="0" applyNumberFormat="1" applyFont="1" applyBorder="1" applyAlignment="1">
      <alignment horizontal="right" vertical="center"/>
    </xf>
    <xf numFmtId="4" fontId="0" fillId="0" borderId="11" xfId="0" applyNumberFormat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right"/>
    </xf>
    <xf numFmtId="0" fontId="0" fillId="0" borderId="0" xfId="0" applyAlignment="1">
      <alignment horizontal="right"/>
    </xf>
    <xf numFmtId="0" fontId="5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/>
    <xf numFmtId="0" fontId="3" fillId="0" borderId="5" xfId="0" applyFont="1" applyBorder="1" applyAlignment="1">
      <alignment vertical="center"/>
    </xf>
    <xf numFmtId="0" fontId="1" fillId="0" borderId="2" xfId="0" applyFont="1" applyBorder="1"/>
    <xf numFmtId="4" fontId="1" fillId="0" borderId="3" xfId="0" applyNumberFormat="1" applyFont="1" applyBorder="1"/>
    <xf numFmtId="0" fontId="5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" fontId="1" fillId="0" borderId="2" xfId="0" applyNumberFormat="1" applyFont="1" applyBorder="1"/>
    <xf numFmtId="4" fontId="1" fillId="0" borderId="4" xfId="0" applyNumberFormat="1" applyFont="1" applyBorder="1"/>
    <xf numFmtId="0" fontId="1" fillId="2" borderId="7" xfId="0" applyFont="1" applyFill="1" applyBorder="1"/>
    <xf numFmtId="4" fontId="1" fillId="2" borderId="7" xfId="0" applyNumberFormat="1" applyFont="1" applyFill="1" applyBorder="1"/>
    <xf numFmtId="4" fontId="1" fillId="2" borderId="8" xfId="0" applyNumberFormat="1" applyFont="1" applyFill="1" applyBorder="1"/>
    <xf numFmtId="4" fontId="1" fillId="2" borderId="9" xfId="0" applyNumberFormat="1" applyFont="1" applyFill="1" applyBorder="1"/>
    <xf numFmtId="0" fontId="0" fillId="0" borderId="6" xfId="0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4" fontId="0" fillId="0" borderId="11" xfId="0" applyNumberForma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4" fontId="1" fillId="0" borderId="10" xfId="0" applyNumberFormat="1" applyFont="1" applyBorder="1"/>
    <xf numFmtId="4" fontId="1" fillId="2" borderId="12" xfId="0" applyNumberFormat="1" applyFont="1" applyFill="1" applyBorder="1"/>
    <xf numFmtId="0" fontId="1" fillId="3" borderId="0" xfId="0" applyFont="1" applyFill="1"/>
    <xf numFmtId="4" fontId="1" fillId="3" borderId="0" xfId="0" applyNumberFormat="1" applyFont="1" applyFill="1"/>
    <xf numFmtId="4" fontId="5" fillId="3" borderId="0" xfId="0" applyNumberFormat="1" applyFont="1" applyFill="1"/>
    <xf numFmtId="0" fontId="1" fillId="0" borderId="10" xfId="0" applyFont="1" applyBorder="1"/>
    <xf numFmtId="0" fontId="1" fillId="0" borderId="11" xfId="0" applyFont="1" applyBorder="1"/>
    <xf numFmtId="0" fontId="0" fillId="0" borderId="11" xfId="0" applyBorder="1"/>
    <xf numFmtId="0" fontId="2" fillId="0" borderId="11" xfId="0" applyFont="1" applyBorder="1" applyAlignment="1">
      <alignment vertical="center"/>
    </xf>
    <xf numFmtId="0" fontId="0" fillId="0" borderId="12" xfId="0" applyBorder="1"/>
    <xf numFmtId="0" fontId="1" fillId="4" borderId="7" xfId="0" applyFont="1" applyFill="1" applyBorder="1"/>
    <xf numFmtId="4" fontId="1" fillId="4" borderId="7" xfId="0" applyNumberFormat="1" applyFont="1" applyFill="1" applyBorder="1"/>
    <xf numFmtId="4" fontId="1" fillId="4" borderId="8" xfId="0" applyNumberFormat="1" applyFont="1" applyFill="1" applyBorder="1"/>
    <xf numFmtId="4" fontId="1" fillId="4" borderId="9" xfId="0" applyNumberFormat="1" applyFont="1" applyFill="1" applyBorder="1"/>
    <xf numFmtId="4" fontId="8" fillId="0" borderId="5" xfId="0" applyNumberFormat="1" applyFont="1" applyBorder="1"/>
    <xf numFmtId="4" fontId="8" fillId="0" borderId="0" xfId="0" applyNumberFormat="1" applyFont="1"/>
    <xf numFmtId="4" fontId="8" fillId="0" borderId="6" xfId="0" applyNumberFormat="1" applyFont="1" applyBorder="1"/>
    <xf numFmtId="4" fontId="8" fillId="0" borderId="5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9" fillId="0" borderId="6" xfId="0" applyNumberFormat="1" applyFont="1" applyBorder="1" applyAlignment="1">
      <alignment vertical="center"/>
    </xf>
    <xf numFmtId="4" fontId="7" fillId="4" borderId="0" xfId="0" applyNumberFormat="1" applyFont="1" applyFill="1"/>
    <xf numFmtId="4" fontId="7" fillId="2" borderId="0" xfId="0" applyNumberFormat="1" applyFont="1" applyFill="1"/>
    <xf numFmtId="4" fontId="7" fillId="5" borderId="0" xfId="0" applyNumberFormat="1" applyFont="1" applyFill="1"/>
    <xf numFmtId="0" fontId="0" fillId="0" borderId="1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0" fillId="0" borderId="7" xfId="0" applyBorder="1"/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1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14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4" borderId="14" xfId="0" applyFill="1" applyBorder="1"/>
    <xf numFmtId="0" fontId="0" fillId="4" borderId="13" xfId="0" applyFill="1" applyBorder="1"/>
    <xf numFmtId="0" fontId="0" fillId="4" borderId="15" xfId="0" applyFill="1" applyBorder="1"/>
    <xf numFmtId="0" fontId="1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CA4C0-5872-41E3-A001-F5EC3A60F4FE}">
  <dimension ref="A1:F48"/>
  <sheetViews>
    <sheetView tabSelected="1" topLeftCell="A5" workbookViewId="0">
      <selection activeCell="B35" sqref="B35"/>
    </sheetView>
  </sheetViews>
  <sheetFormatPr defaultRowHeight="15" x14ac:dyDescent="0.25"/>
  <cols>
    <col min="1" max="1" width="41" customWidth="1"/>
    <col min="2" max="2" width="11.28515625" customWidth="1"/>
    <col min="3" max="4" width="10.28515625" customWidth="1"/>
    <col min="5" max="5" width="11.7109375" customWidth="1"/>
    <col min="6" max="6" width="91.140625" customWidth="1"/>
    <col min="7" max="7" width="4.85546875" customWidth="1"/>
    <col min="8" max="8" width="5.140625" customWidth="1"/>
  </cols>
  <sheetData>
    <row r="1" spans="1:6" x14ac:dyDescent="0.25">
      <c r="A1" s="90"/>
      <c r="B1" s="90"/>
      <c r="C1" s="90"/>
      <c r="D1" s="90"/>
      <c r="E1" s="90"/>
    </row>
    <row r="2" spans="1:6" x14ac:dyDescent="0.25">
      <c r="A2" s="102" t="s">
        <v>32</v>
      </c>
      <c r="B2" s="102"/>
      <c r="C2" s="102"/>
      <c r="D2" s="102"/>
      <c r="E2" s="102"/>
    </row>
    <row r="3" spans="1:6" ht="15.75" thickBot="1" x14ac:dyDescent="0.3">
      <c r="A3" s="14"/>
      <c r="B3" s="14"/>
      <c r="C3" s="14"/>
      <c r="D3" s="14"/>
      <c r="E3" s="14"/>
    </row>
    <row r="4" spans="1:6" ht="15.75" thickBot="1" x14ac:dyDescent="0.3">
      <c r="A4" s="91" t="s">
        <v>38</v>
      </c>
      <c r="B4" s="92"/>
      <c r="C4" s="92"/>
      <c r="D4" s="92"/>
      <c r="E4" s="93"/>
      <c r="F4" s="94" t="s">
        <v>7</v>
      </c>
    </row>
    <row r="5" spans="1:6" ht="16.5" thickBot="1" x14ac:dyDescent="0.3">
      <c r="A5" s="23" t="s">
        <v>9</v>
      </c>
      <c r="B5" s="87" t="s">
        <v>10</v>
      </c>
      <c r="C5" s="88"/>
      <c r="D5" s="89"/>
      <c r="E5" s="18" t="s">
        <v>4</v>
      </c>
      <c r="F5" s="95"/>
    </row>
    <row r="6" spans="1:6" x14ac:dyDescent="0.25">
      <c r="A6" s="19" t="s">
        <v>0</v>
      </c>
      <c r="B6" s="35" t="s">
        <v>3</v>
      </c>
      <c r="C6" s="16" t="s">
        <v>2</v>
      </c>
      <c r="D6" s="15" t="s">
        <v>8</v>
      </c>
      <c r="E6" s="4"/>
      <c r="F6" s="4"/>
    </row>
    <row r="7" spans="1:6" ht="25.5" customHeight="1" x14ac:dyDescent="0.25">
      <c r="A7" s="3" t="s">
        <v>37</v>
      </c>
      <c r="B7" s="5">
        <v>160</v>
      </c>
      <c r="C7" s="1">
        <v>13.5</v>
      </c>
      <c r="D7" s="6">
        <f>B7*C7</f>
        <v>2160</v>
      </c>
      <c r="E7" s="6">
        <f>D7*12</f>
        <v>25920</v>
      </c>
      <c r="F7" s="33" t="s">
        <v>56</v>
      </c>
    </row>
    <row r="8" spans="1:6" x14ac:dyDescent="0.25">
      <c r="A8" s="3" t="s">
        <v>1</v>
      </c>
      <c r="B8" s="5">
        <v>320</v>
      </c>
      <c r="C8" s="1">
        <v>10</v>
      </c>
      <c r="D8" s="6">
        <f>B8*C8</f>
        <v>3200</v>
      </c>
      <c r="E8" s="6">
        <f>D8*12</f>
        <v>38400</v>
      </c>
      <c r="F8" s="4" t="s">
        <v>25</v>
      </c>
    </row>
    <row r="9" spans="1:6" x14ac:dyDescent="0.25">
      <c r="A9" s="3" t="s">
        <v>36</v>
      </c>
      <c r="B9" s="5">
        <v>80</v>
      </c>
      <c r="C9" s="1">
        <v>13.5</v>
      </c>
      <c r="D9" s="6">
        <f>B9*C9</f>
        <v>1080</v>
      </c>
      <c r="E9" s="6">
        <f>D9*12</f>
        <v>12960</v>
      </c>
      <c r="F9" s="4" t="s">
        <v>57</v>
      </c>
    </row>
    <row r="10" spans="1:6" x14ac:dyDescent="0.25">
      <c r="A10" s="19" t="s">
        <v>6</v>
      </c>
      <c r="B10" s="7"/>
      <c r="C10" s="8"/>
      <c r="D10" s="9">
        <f>D7+D8+D9</f>
        <v>6440</v>
      </c>
      <c r="E10" s="9">
        <f>E7+E8+E9</f>
        <v>77280</v>
      </c>
      <c r="F10" s="4"/>
    </row>
    <row r="11" spans="1:6" ht="38.25" customHeight="1" thickBot="1" x14ac:dyDescent="0.3">
      <c r="A11" s="20" t="s">
        <v>35</v>
      </c>
      <c r="B11" s="10" t="s">
        <v>5</v>
      </c>
      <c r="C11" s="11" t="s">
        <v>5</v>
      </c>
      <c r="D11" s="12">
        <f>D10/100*25</f>
        <v>1610.0000000000002</v>
      </c>
      <c r="E11" s="12">
        <f>D11*12</f>
        <v>19320.000000000004</v>
      </c>
      <c r="F11" s="34" t="s">
        <v>24</v>
      </c>
    </row>
    <row r="12" spans="1:6" ht="18" customHeight="1" x14ac:dyDescent="0.25">
      <c r="A12" s="21" t="s">
        <v>11</v>
      </c>
      <c r="B12" s="27"/>
      <c r="C12" s="22"/>
      <c r="D12" s="28">
        <f>D10+D11</f>
        <v>8050</v>
      </c>
      <c r="E12" s="28">
        <f>E10+E11</f>
        <v>96600</v>
      </c>
      <c r="F12" s="107" t="s">
        <v>33</v>
      </c>
    </row>
    <row r="13" spans="1:6" ht="22.9" customHeight="1" thickBot="1" x14ac:dyDescent="0.3">
      <c r="A13" s="29" t="s">
        <v>28</v>
      </c>
      <c r="B13" s="30"/>
      <c r="C13" s="31"/>
      <c r="D13" s="32">
        <f>D12*1.23</f>
        <v>9901.5</v>
      </c>
      <c r="E13" s="32">
        <f>E12*1.23</f>
        <v>118818</v>
      </c>
      <c r="F13" s="108"/>
    </row>
    <row r="14" spans="1:6" x14ac:dyDescent="0.25">
      <c r="B14" s="1"/>
      <c r="C14" s="1"/>
      <c r="D14" s="1"/>
      <c r="E14" s="1"/>
    </row>
    <row r="15" spans="1:6" ht="15.75" customHeight="1" thickBot="1" x14ac:dyDescent="0.3">
      <c r="A15" s="2"/>
      <c r="B15" s="1"/>
      <c r="C15" s="1"/>
      <c r="D15" s="1"/>
      <c r="E15" s="1"/>
    </row>
    <row r="16" spans="1:6" ht="15.75" thickBot="1" x14ac:dyDescent="0.3">
      <c r="A16" s="96" t="s">
        <v>39</v>
      </c>
      <c r="B16" s="97"/>
      <c r="C16" s="97"/>
      <c r="D16" s="97"/>
      <c r="E16" s="98"/>
      <c r="F16" s="99" t="s">
        <v>7</v>
      </c>
    </row>
    <row r="17" spans="1:6" ht="16.5" thickBot="1" x14ac:dyDescent="0.3">
      <c r="A17" s="17" t="s">
        <v>9</v>
      </c>
      <c r="B17" s="100" t="s">
        <v>29</v>
      </c>
      <c r="C17" s="101"/>
      <c r="D17" s="101"/>
      <c r="E17" s="39" t="s">
        <v>4</v>
      </c>
      <c r="F17" s="95"/>
    </row>
    <row r="18" spans="1:6" x14ac:dyDescent="0.25">
      <c r="A18" s="45" t="s">
        <v>12</v>
      </c>
      <c r="B18" s="16"/>
      <c r="C18" s="1">
        <v>12</v>
      </c>
      <c r="D18" s="1">
        <v>500</v>
      </c>
      <c r="E18" s="13">
        <f>C18*D18</f>
        <v>6000</v>
      </c>
      <c r="F18" s="4" t="s">
        <v>13</v>
      </c>
    </row>
    <row r="19" spans="1:6" x14ac:dyDescent="0.25">
      <c r="A19" s="46" t="s">
        <v>14</v>
      </c>
      <c r="B19" s="1"/>
      <c r="C19" s="1">
        <v>12</v>
      </c>
      <c r="D19" s="1">
        <v>250</v>
      </c>
      <c r="E19" s="13">
        <f>C19*D19</f>
        <v>3000</v>
      </c>
      <c r="F19" s="33" t="s">
        <v>23</v>
      </c>
    </row>
    <row r="20" spans="1:6" x14ac:dyDescent="0.25">
      <c r="A20" s="46" t="s">
        <v>22</v>
      </c>
      <c r="B20" s="1"/>
      <c r="C20" s="1">
        <v>12</v>
      </c>
      <c r="D20" s="1">
        <v>250</v>
      </c>
      <c r="E20" s="13">
        <f>C20*D20</f>
        <v>3000</v>
      </c>
      <c r="F20" s="33" t="s">
        <v>23</v>
      </c>
    </row>
    <row r="21" spans="1:6" x14ac:dyDescent="0.25">
      <c r="A21" s="47" t="s">
        <v>16</v>
      </c>
      <c r="B21" s="1"/>
      <c r="C21" s="1">
        <v>6</v>
      </c>
      <c r="D21" s="1">
        <v>800</v>
      </c>
      <c r="E21" s="13">
        <f>C21*D21</f>
        <v>4800</v>
      </c>
      <c r="F21" s="4" t="s">
        <v>15</v>
      </c>
    </row>
    <row r="22" spans="1:6" x14ac:dyDescent="0.25">
      <c r="A22" s="47" t="s">
        <v>17</v>
      </c>
      <c r="B22" s="1"/>
      <c r="C22" s="1">
        <v>2</v>
      </c>
      <c r="D22" s="1">
        <v>600</v>
      </c>
      <c r="E22" s="13">
        <v>1200</v>
      </c>
      <c r="F22" s="4" t="s">
        <v>18</v>
      </c>
    </row>
    <row r="23" spans="1:6" x14ac:dyDescent="0.25">
      <c r="A23" s="47" t="s">
        <v>19</v>
      </c>
      <c r="B23" s="1"/>
      <c r="C23" s="1">
        <v>2</v>
      </c>
      <c r="D23" s="1">
        <v>350</v>
      </c>
      <c r="E23" s="13">
        <v>600</v>
      </c>
      <c r="F23" s="4" t="s">
        <v>18</v>
      </c>
    </row>
    <row r="24" spans="1:6" x14ac:dyDescent="0.25">
      <c r="A24" s="48" t="s">
        <v>20</v>
      </c>
      <c r="B24" s="11"/>
      <c r="C24" s="37">
        <v>2</v>
      </c>
      <c r="D24" s="37">
        <v>300</v>
      </c>
      <c r="E24" s="36">
        <v>600</v>
      </c>
      <c r="F24" s="34" t="s">
        <v>21</v>
      </c>
    </row>
    <row r="25" spans="1:6" x14ac:dyDescent="0.25">
      <c r="A25" s="47" t="s">
        <v>27</v>
      </c>
      <c r="B25" s="1"/>
      <c r="C25" s="1">
        <v>12</v>
      </c>
      <c r="D25" s="1">
        <v>250</v>
      </c>
      <c r="E25" s="13">
        <f>C25*D25</f>
        <v>3000</v>
      </c>
      <c r="F25" s="4" t="s">
        <v>51</v>
      </c>
    </row>
    <row r="26" spans="1:6" ht="15.75" thickBot="1" x14ac:dyDescent="0.3">
      <c r="A26" s="49" t="s">
        <v>26</v>
      </c>
      <c r="B26" s="1"/>
      <c r="C26" s="1">
        <v>12</v>
      </c>
      <c r="D26" s="1">
        <v>300</v>
      </c>
      <c r="E26" s="13">
        <f>C26*D26</f>
        <v>3600</v>
      </c>
      <c r="F26" s="4" t="s">
        <v>51</v>
      </c>
    </row>
    <row r="27" spans="1:6" x14ac:dyDescent="0.25">
      <c r="A27" s="21" t="s">
        <v>11</v>
      </c>
      <c r="B27" s="27"/>
      <c r="C27" s="22"/>
      <c r="D27" s="22">
        <f>E27/12</f>
        <v>2150</v>
      </c>
      <c r="E27" s="40">
        <f>E18+E19+E20+E21+E22+E23+E24+E25+E26</f>
        <v>25800</v>
      </c>
      <c r="F27" s="107" t="s">
        <v>34</v>
      </c>
    </row>
    <row r="28" spans="1:6" ht="15.75" thickBot="1" x14ac:dyDescent="0.3">
      <c r="A28" s="29" t="s">
        <v>28</v>
      </c>
      <c r="B28" s="30"/>
      <c r="C28" s="31"/>
      <c r="D28" s="31">
        <f>D27*1.23</f>
        <v>2644.5</v>
      </c>
      <c r="E28" s="41">
        <f>E27*1.23</f>
        <v>31734</v>
      </c>
      <c r="F28" s="109"/>
    </row>
    <row r="29" spans="1:6" x14ac:dyDescent="0.25">
      <c r="B29" s="1"/>
      <c r="C29" s="1"/>
      <c r="D29" s="1"/>
      <c r="E29" s="1"/>
    </row>
    <row r="30" spans="1:6" ht="22.9" customHeight="1" x14ac:dyDescent="0.25">
      <c r="A30" s="42" t="s">
        <v>30</v>
      </c>
      <c r="B30" s="43"/>
      <c r="C30" s="43"/>
      <c r="D30" s="43">
        <f>E28+E13</f>
        <v>150552</v>
      </c>
      <c r="E30" s="44">
        <v>150000</v>
      </c>
      <c r="F30" t="s">
        <v>31</v>
      </c>
    </row>
    <row r="31" spans="1:6" x14ac:dyDescent="0.25">
      <c r="B31" s="1"/>
      <c r="C31" s="1"/>
      <c r="D31" s="1"/>
      <c r="E31" s="1"/>
    </row>
    <row r="32" spans="1:6" ht="15.75" thickBot="1" x14ac:dyDescent="0.3">
      <c r="B32" s="1"/>
      <c r="C32" s="1"/>
      <c r="D32" s="1"/>
      <c r="E32" s="1"/>
    </row>
    <row r="33" spans="1:6" ht="15.75" thickBot="1" x14ac:dyDescent="0.3">
      <c r="A33" s="103" t="s">
        <v>40</v>
      </c>
      <c r="B33" s="104"/>
      <c r="C33" s="104"/>
      <c r="D33" s="104"/>
      <c r="E33" s="105"/>
      <c r="F33" s="99" t="s">
        <v>7</v>
      </c>
    </row>
    <row r="34" spans="1:6" ht="16.5" thickBot="1" x14ac:dyDescent="0.3">
      <c r="A34" s="23" t="s">
        <v>9</v>
      </c>
      <c r="B34" s="24" t="s">
        <v>43</v>
      </c>
      <c r="C34" s="25" t="s">
        <v>44</v>
      </c>
      <c r="D34" s="26" t="s">
        <v>45</v>
      </c>
      <c r="E34" s="18" t="s">
        <v>4</v>
      </c>
      <c r="F34" s="106"/>
    </row>
    <row r="35" spans="1:6" ht="15.75" thickBot="1" x14ac:dyDescent="0.3">
      <c r="A35" s="63" t="s">
        <v>41</v>
      </c>
      <c r="B35" s="55">
        <v>8000</v>
      </c>
      <c r="C35" s="55">
        <v>12000</v>
      </c>
      <c r="D35" s="55">
        <v>0</v>
      </c>
      <c r="E35" s="13">
        <f t="shared" ref="E35:E40" si="0">B35+C35+D35</f>
        <v>20000</v>
      </c>
      <c r="F35" s="4"/>
    </row>
    <row r="36" spans="1:6" x14ac:dyDescent="0.25">
      <c r="A36" s="3" t="s">
        <v>42</v>
      </c>
      <c r="B36" s="54">
        <v>3000</v>
      </c>
      <c r="C36" s="55">
        <v>2800</v>
      </c>
      <c r="D36" s="56">
        <v>2600</v>
      </c>
      <c r="E36" s="6">
        <f t="shared" si="0"/>
        <v>8400</v>
      </c>
      <c r="F36" s="33"/>
    </row>
    <row r="37" spans="1:6" x14ac:dyDescent="0.25">
      <c r="A37" s="3" t="s">
        <v>46</v>
      </c>
      <c r="B37" s="54">
        <v>6000</v>
      </c>
      <c r="C37" s="55">
        <v>0</v>
      </c>
      <c r="D37" s="56">
        <v>0</v>
      </c>
      <c r="E37" s="6">
        <f t="shared" si="0"/>
        <v>6000</v>
      </c>
      <c r="F37" s="4"/>
    </row>
    <row r="38" spans="1:6" ht="17.25" customHeight="1" x14ac:dyDescent="0.25">
      <c r="A38" s="3" t="s">
        <v>47</v>
      </c>
      <c r="B38" s="54">
        <v>13000</v>
      </c>
      <c r="C38" s="55"/>
      <c r="D38" s="56"/>
      <c r="E38" s="6">
        <f t="shared" si="0"/>
        <v>13000</v>
      </c>
      <c r="F38" s="4"/>
    </row>
    <row r="39" spans="1:6" ht="17.25" customHeight="1" x14ac:dyDescent="0.25">
      <c r="A39" s="38" t="s">
        <v>49</v>
      </c>
      <c r="B39" s="57">
        <v>9800</v>
      </c>
      <c r="C39" s="58"/>
      <c r="D39" s="59"/>
      <c r="E39" s="6">
        <f t="shared" si="0"/>
        <v>9800</v>
      </c>
      <c r="F39" s="4"/>
    </row>
    <row r="40" spans="1:6" ht="15.75" thickBot="1" x14ac:dyDescent="0.3">
      <c r="A40" s="38" t="s">
        <v>50</v>
      </c>
      <c r="B40" s="57">
        <v>6000</v>
      </c>
      <c r="C40" s="58"/>
      <c r="D40" s="59"/>
      <c r="E40" s="6">
        <f t="shared" si="0"/>
        <v>6000</v>
      </c>
      <c r="F40" s="34"/>
    </row>
    <row r="41" spans="1:6" x14ac:dyDescent="0.25">
      <c r="A41" s="21"/>
      <c r="B41" s="27"/>
      <c r="C41" s="22"/>
      <c r="D41" s="28"/>
      <c r="E41" s="28"/>
      <c r="F41" s="107"/>
    </row>
    <row r="42" spans="1:6" ht="15.75" thickBot="1" x14ac:dyDescent="0.3">
      <c r="A42" s="50" t="s">
        <v>48</v>
      </c>
      <c r="B42" s="51"/>
      <c r="C42" s="52"/>
      <c r="D42" s="53"/>
      <c r="E42" s="53">
        <f>E35+E36+E37+E38+E39+E40</f>
        <v>63200</v>
      </c>
      <c r="F42" s="108"/>
    </row>
    <row r="44" spans="1:6" x14ac:dyDescent="0.25">
      <c r="A44" s="2" t="s">
        <v>58</v>
      </c>
    </row>
    <row r="45" spans="1:6" x14ac:dyDescent="0.25">
      <c r="A45" t="s">
        <v>55</v>
      </c>
      <c r="B45" s="60">
        <f>E42</f>
        <v>63200</v>
      </c>
    </row>
    <row r="46" spans="1:6" x14ac:dyDescent="0.25">
      <c r="A46" t="s">
        <v>52</v>
      </c>
      <c r="B46" s="61">
        <f>E13</f>
        <v>118818</v>
      </c>
    </row>
    <row r="47" spans="1:6" x14ac:dyDescent="0.25">
      <c r="A47" t="s">
        <v>53</v>
      </c>
      <c r="B47" s="61">
        <f>E28</f>
        <v>31734</v>
      </c>
    </row>
    <row r="48" spans="1:6" x14ac:dyDescent="0.25">
      <c r="A48" t="s">
        <v>54</v>
      </c>
      <c r="B48" s="62">
        <f>B45-B46-B47</f>
        <v>-87352</v>
      </c>
    </row>
  </sheetData>
  <mergeCells count="13">
    <mergeCell ref="A33:E33"/>
    <mergeCell ref="F33:F34"/>
    <mergeCell ref="F41:F42"/>
    <mergeCell ref="F27:F28"/>
    <mergeCell ref="F12:F13"/>
    <mergeCell ref="B5:D5"/>
    <mergeCell ref="A1:E1"/>
    <mergeCell ref="A4:E4"/>
    <mergeCell ref="F4:F5"/>
    <mergeCell ref="A16:E16"/>
    <mergeCell ref="F16:F17"/>
    <mergeCell ref="B17:D17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1D42A-5C16-481F-B18C-1A60070EA828}">
  <dimension ref="B1:D50"/>
  <sheetViews>
    <sheetView topLeftCell="A16" workbookViewId="0">
      <selection activeCell="G37" sqref="G37"/>
    </sheetView>
  </sheetViews>
  <sheetFormatPr defaultRowHeight="15" x14ac:dyDescent="0.25"/>
  <cols>
    <col min="2" max="2" width="32.28515625" customWidth="1"/>
    <col min="3" max="3" width="27.140625" customWidth="1"/>
    <col min="4" max="4" width="26.140625" customWidth="1"/>
  </cols>
  <sheetData>
    <row r="1" spans="2:4" ht="15.75" thickBot="1" x14ac:dyDescent="0.3"/>
    <row r="2" spans="2:4" ht="45.75" thickBot="1" x14ac:dyDescent="0.3">
      <c r="B2" s="80" t="s">
        <v>93</v>
      </c>
      <c r="C2" s="72" t="s">
        <v>74</v>
      </c>
      <c r="D2" s="67" t="s">
        <v>83</v>
      </c>
    </row>
    <row r="3" spans="2:4" x14ac:dyDescent="0.25">
      <c r="B3" s="64" t="s">
        <v>59</v>
      </c>
      <c r="C3" s="73" t="s">
        <v>67</v>
      </c>
      <c r="D3" s="68" t="s">
        <v>71</v>
      </c>
    </row>
    <row r="4" spans="2:4" x14ac:dyDescent="0.25">
      <c r="B4" s="65" t="s">
        <v>60</v>
      </c>
      <c r="C4" s="74" t="s">
        <v>67</v>
      </c>
      <c r="D4" s="69" t="s">
        <v>72</v>
      </c>
    </row>
    <row r="5" spans="2:4" x14ac:dyDescent="0.25">
      <c r="B5" s="65" t="s">
        <v>61</v>
      </c>
      <c r="C5" s="74" t="s">
        <v>67</v>
      </c>
      <c r="D5" s="69" t="s">
        <v>73</v>
      </c>
    </row>
    <row r="6" spans="2:4" x14ac:dyDescent="0.25">
      <c r="B6" s="65" t="s">
        <v>62</v>
      </c>
      <c r="C6" s="75">
        <v>100</v>
      </c>
      <c r="D6" s="70">
        <v>450</v>
      </c>
    </row>
    <row r="7" spans="2:4" x14ac:dyDescent="0.25">
      <c r="B7" s="65" t="s">
        <v>63</v>
      </c>
      <c r="C7" s="75">
        <v>200</v>
      </c>
      <c r="D7" s="70">
        <v>750</v>
      </c>
    </row>
    <row r="8" spans="2:4" x14ac:dyDescent="0.25">
      <c r="B8" s="65" t="s">
        <v>77</v>
      </c>
      <c r="C8" s="75" t="s">
        <v>80</v>
      </c>
      <c r="D8" s="70" t="s">
        <v>81</v>
      </c>
    </row>
    <row r="9" spans="2:4" x14ac:dyDescent="0.25">
      <c r="B9" s="65" t="s">
        <v>64</v>
      </c>
      <c r="C9" s="75">
        <v>40</v>
      </c>
      <c r="D9" s="70">
        <v>40</v>
      </c>
    </row>
    <row r="10" spans="2:4" x14ac:dyDescent="0.25">
      <c r="B10" s="65" t="s">
        <v>65</v>
      </c>
      <c r="C10" s="74" t="s">
        <v>69</v>
      </c>
      <c r="D10" s="69" t="s">
        <v>69</v>
      </c>
    </row>
    <row r="11" spans="2:4" ht="15.75" thickBot="1" x14ac:dyDescent="0.3">
      <c r="B11" s="66" t="s">
        <v>66</v>
      </c>
      <c r="C11" s="76" t="s">
        <v>70</v>
      </c>
      <c r="D11" s="71" t="s">
        <v>70</v>
      </c>
    </row>
    <row r="12" spans="2:4" ht="15.75" thickBot="1" x14ac:dyDescent="0.3">
      <c r="B12" s="84" t="s">
        <v>88</v>
      </c>
      <c r="C12" s="85"/>
      <c r="D12" s="86"/>
    </row>
    <row r="13" spans="2:4" x14ac:dyDescent="0.25">
      <c r="B13" s="64" t="s">
        <v>89</v>
      </c>
      <c r="C13" s="78" t="s">
        <v>85</v>
      </c>
      <c r="D13" s="79" t="s">
        <v>92</v>
      </c>
    </row>
    <row r="14" spans="2:4" ht="15.75" thickBot="1" x14ac:dyDescent="0.3">
      <c r="B14" s="66" t="s">
        <v>87</v>
      </c>
      <c r="C14" s="76" t="s">
        <v>91</v>
      </c>
      <c r="D14" s="77" t="s">
        <v>90</v>
      </c>
    </row>
    <row r="15" spans="2:4" ht="15.75" thickBot="1" x14ac:dyDescent="0.3"/>
    <row r="16" spans="2:4" ht="45.75" thickBot="1" x14ac:dyDescent="0.3">
      <c r="B16" s="80" t="s">
        <v>94</v>
      </c>
      <c r="C16" s="72" t="s">
        <v>74</v>
      </c>
      <c r="D16" s="67" t="s">
        <v>83</v>
      </c>
    </row>
    <row r="17" spans="2:4" x14ac:dyDescent="0.25">
      <c r="B17" s="64" t="s">
        <v>59</v>
      </c>
      <c r="C17" s="73" t="s">
        <v>79</v>
      </c>
      <c r="D17" s="68" t="s">
        <v>95</v>
      </c>
    </row>
    <row r="18" spans="2:4" x14ac:dyDescent="0.25">
      <c r="B18" s="65" t="s">
        <v>60</v>
      </c>
      <c r="C18" s="74" t="s">
        <v>79</v>
      </c>
      <c r="D18" s="69" t="s">
        <v>96</v>
      </c>
    </row>
    <row r="19" spans="2:4" x14ac:dyDescent="0.25">
      <c r="B19" s="65" t="s">
        <v>61</v>
      </c>
      <c r="C19" s="74" t="s">
        <v>79</v>
      </c>
      <c r="D19" s="69" t="s">
        <v>97</v>
      </c>
    </row>
    <row r="20" spans="2:4" x14ac:dyDescent="0.25">
      <c r="B20" s="65" t="s">
        <v>62</v>
      </c>
      <c r="C20" s="75">
        <v>60</v>
      </c>
      <c r="D20" s="70">
        <v>270</v>
      </c>
    </row>
    <row r="21" spans="2:4" x14ac:dyDescent="0.25">
      <c r="B21" s="65" t="s">
        <v>63</v>
      </c>
      <c r="C21" s="75">
        <v>120</v>
      </c>
      <c r="D21" s="70">
        <v>450</v>
      </c>
    </row>
    <row r="22" spans="2:4" x14ac:dyDescent="0.25">
      <c r="B22" s="65" t="s">
        <v>77</v>
      </c>
      <c r="C22" s="75" t="s">
        <v>80</v>
      </c>
      <c r="D22" s="70" t="s">
        <v>81</v>
      </c>
    </row>
    <row r="23" spans="2:4" x14ac:dyDescent="0.25">
      <c r="B23" s="65" t="s">
        <v>65</v>
      </c>
      <c r="C23" s="74" t="s">
        <v>69</v>
      </c>
      <c r="D23" s="69" t="s">
        <v>69</v>
      </c>
    </row>
    <row r="24" spans="2:4" ht="15.75" thickBot="1" x14ac:dyDescent="0.3">
      <c r="B24" s="66" t="s">
        <v>66</v>
      </c>
      <c r="C24" s="76" t="s">
        <v>70</v>
      </c>
      <c r="D24" s="71" t="s">
        <v>70</v>
      </c>
    </row>
    <row r="25" spans="2:4" ht="15.75" thickBot="1" x14ac:dyDescent="0.3">
      <c r="B25" s="84" t="s">
        <v>88</v>
      </c>
      <c r="C25" s="85"/>
      <c r="D25" s="86"/>
    </row>
    <row r="26" spans="2:4" x14ac:dyDescent="0.25">
      <c r="B26" s="64" t="s">
        <v>89</v>
      </c>
      <c r="C26" s="78" t="s">
        <v>85</v>
      </c>
      <c r="D26" s="79" t="s">
        <v>92</v>
      </c>
    </row>
    <row r="27" spans="2:4" ht="15.75" thickBot="1" x14ac:dyDescent="0.3">
      <c r="B27" s="66" t="s">
        <v>87</v>
      </c>
      <c r="C27" s="76" t="s">
        <v>91</v>
      </c>
      <c r="D27" s="77" t="s">
        <v>90</v>
      </c>
    </row>
    <row r="28" spans="2:4" ht="15.75" thickBot="1" x14ac:dyDescent="0.3"/>
    <row r="29" spans="2:4" ht="45.75" thickBot="1" x14ac:dyDescent="0.3">
      <c r="B29" s="80" t="s">
        <v>98</v>
      </c>
      <c r="C29" s="72" t="s">
        <v>74</v>
      </c>
      <c r="D29" s="67" t="s">
        <v>83</v>
      </c>
    </row>
    <row r="30" spans="2:4" x14ac:dyDescent="0.25">
      <c r="B30" s="64" t="s">
        <v>59</v>
      </c>
      <c r="C30" s="73" t="s">
        <v>103</v>
      </c>
      <c r="D30" s="68" t="s">
        <v>99</v>
      </c>
    </row>
    <row r="31" spans="2:4" x14ac:dyDescent="0.25">
      <c r="B31" s="65" t="s">
        <v>60</v>
      </c>
      <c r="C31" s="74" t="s">
        <v>103</v>
      </c>
      <c r="D31" s="69" t="s">
        <v>78</v>
      </c>
    </row>
    <row r="32" spans="2:4" x14ac:dyDescent="0.25">
      <c r="B32" s="65" t="s">
        <v>61</v>
      </c>
      <c r="C32" s="74" t="s">
        <v>103</v>
      </c>
      <c r="D32" s="69" t="s">
        <v>78</v>
      </c>
    </row>
    <row r="33" spans="2:4" x14ac:dyDescent="0.25">
      <c r="B33" s="65" t="s">
        <v>62</v>
      </c>
      <c r="C33" s="75">
        <v>15</v>
      </c>
      <c r="D33" s="70">
        <v>36</v>
      </c>
    </row>
    <row r="34" spans="2:4" x14ac:dyDescent="0.25">
      <c r="B34" s="65" t="s">
        <v>63</v>
      </c>
      <c r="C34" s="75">
        <v>30</v>
      </c>
      <c r="D34" s="70">
        <v>70</v>
      </c>
    </row>
    <row r="35" spans="2:4" x14ac:dyDescent="0.25">
      <c r="B35" s="65" t="s">
        <v>77</v>
      </c>
      <c r="C35" s="75" t="s">
        <v>80</v>
      </c>
      <c r="D35" s="70" t="s">
        <v>81</v>
      </c>
    </row>
    <row r="36" spans="2:4" x14ac:dyDescent="0.25">
      <c r="B36" s="65" t="s">
        <v>65</v>
      </c>
      <c r="C36" s="74" t="s">
        <v>69</v>
      </c>
      <c r="D36" s="69" t="s">
        <v>69</v>
      </c>
    </row>
    <row r="37" spans="2:4" ht="15.75" thickBot="1" x14ac:dyDescent="0.3">
      <c r="B37" s="66" t="s">
        <v>66</v>
      </c>
      <c r="C37" s="76" t="s">
        <v>70</v>
      </c>
      <c r="D37" s="71" t="s">
        <v>70</v>
      </c>
    </row>
    <row r="38" spans="2:4" ht="15.75" thickBot="1" x14ac:dyDescent="0.3">
      <c r="B38" s="84" t="s">
        <v>88</v>
      </c>
      <c r="C38" s="85"/>
      <c r="D38" s="86"/>
    </row>
    <row r="39" spans="2:4" x14ac:dyDescent="0.25">
      <c r="B39" s="64" t="s">
        <v>89</v>
      </c>
      <c r="C39" s="78" t="s">
        <v>85</v>
      </c>
      <c r="D39" s="79" t="s">
        <v>86</v>
      </c>
    </row>
    <row r="40" spans="2:4" ht="15.75" thickBot="1" x14ac:dyDescent="0.3">
      <c r="B40" s="66" t="s">
        <v>87</v>
      </c>
      <c r="C40" s="76" t="s">
        <v>91</v>
      </c>
      <c r="D40" s="77" t="s">
        <v>90</v>
      </c>
    </row>
    <row r="41" spans="2:4" ht="15.75" thickBot="1" x14ac:dyDescent="0.3"/>
    <row r="42" spans="2:4" ht="45.75" thickBot="1" x14ac:dyDescent="0.3">
      <c r="B42" s="80" t="s">
        <v>100</v>
      </c>
      <c r="C42" s="72" t="s">
        <v>74</v>
      </c>
      <c r="D42" s="67" t="s">
        <v>83</v>
      </c>
    </row>
    <row r="43" spans="2:4" ht="15.75" thickBot="1" x14ac:dyDescent="0.3">
      <c r="B43" s="81" t="s">
        <v>101</v>
      </c>
      <c r="C43" s="82" t="s">
        <v>68</v>
      </c>
      <c r="D43" s="83" t="s">
        <v>102</v>
      </c>
    </row>
    <row r="46" spans="2:4" x14ac:dyDescent="0.25">
      <c r="B46" t="s">
        <v>75</v>
      </c>
    </row>
    <row r="47" spans="2:4" x14ac:dyDescent="0.25">
      <c r="B47" t="s">
        <v>76</v>
      </c>
    </row>
    <row r="48" spans="2:4" x14ac:dyDescent="0.25">
      <c r="B48" t="s">
        <v>82</v>
      </c>
    </row>
    <row r="50" spans="2:2" x14ac:dyDescent="0.25">
      <c r="B50" t="s">
        <v>84</v>
      </c>
    </row>
  </sheetData>
  <mergeCells count="3">
    <mergeCell ref="B12:D12"/>
    <mergeCell ref="B25:D25"/>
    <mergeCell ref="B38:D38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Rozpočet_ročný_Plán</vt:lpstr>
      <vt:lpstr>Cenník_Návrh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kvasnovska</dc:creator>
  <cp:lastModifiedBy>Uhláriková Martina JUDr.</cp:lastModifiedBy>
  <dcterms:created xsi:type="dcterms:W3CDTF">2025-05-16T10:42:18Z</dcterms:created>
  <dcterms:modified xsi:type="dcterms:W3CDTF">2026-05-18T09:12:42Z</dcterms:modified>
</cp:coreProperties>
</file>