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 1-10 " sheetId="1" r:id="rId1"/>
  </sheets>
  <definedNames>
    <definedName name="_xlnm.Print_Area" localSheetId="0">'RO 1-10 '!$A$1:$M$158</definedName>
  </definedNames>
  <calcPr fullCalcOnLoad="1"/>
</workbook>
</file>

<file path=xl/sharedStrings.xml><?xml version="1.0" encoding="utf-8"?>
<sst xmlns="http://schemas.openxmlformats.org/spreadsheetml/2006/main" count="638" uniqueCount="203">
  <si>
    <t>Mesto Žilina</t>
  </si>
  <si>
    <t>A</t>
  </si>
  <si>
    <t>B</t>
  </si>
  <si>
    <t>C</t>
  </si>
  <si>
    <t>str. č. 1</t>
  </si>
  <si>
    <t>str. č. 2</t>
  </si>
  <si>
    <t>v €</t>
  </si>
  <si>
    <t>Zdroj</t>
  </si>
  <si>
    <t>Pro-gram</t>
  </si>
  <si>
    <t>Funkčná klasif.</t>
  </si>
  <si>
    <t>Akcia</t>
  </si>
  <si>
    <t>Ekonom.              klasif.</t>
  </si>
  <si>
    <t xml:space="preserve">Rozpočet po 1. úprave </t>
  </si>
  <si>
    <t>Schválený rozpočet na r. 2010</t>
  </si>
  <si>
    <t>RO č. 1/2010</t>
  </si>
  <si>
    <t>z fin.usp.       r. 2009</t>
  </si>
  <si>
    <t>(zmeny +/-)</t>
  </si>
  <si>
    <t xml:space="preserve">Pod-progr. </t>
  </si>
  <si>
    <t>Príjmy</t>
  </si>
  <si>
    <t>453</t>
  </si>
  <si>
    <t>454001</t>
  </si>
  <si>
    <t>312001</t>
  </si>
  <si>
    <t>034</t>
  </si>
  <si>
    <t>Výdavky</t>
  </si>
  <si>
    <t>x</t>
  </si>
  <si>
    <t>12</t>
  </si>
  <si>
    <t>4</t>
  </si>
  <si>
    <t>01.1.1.6</t>
  </si>
  <si>
    <t>614</t>
  </si>
  <si>
    <t>625001</t>
  </si>
  <si>
    <t>631001</t>
  </si>
  <si>
    <t>633001</t>
  </si>
  <si>
    <t>633010</t>
  </si>
  <si>
    <t>637004</t>
  </si>
  <si>
    <t>9</t>
  </si>
  <si>
    <t>1</t>
  </si>
  <si>
    <t>01.1.2</t>
  </si>
  <si>
    <t>641001</t>
  </si>
  <si>
    <t>2</t>
  </si>
  <si>
    <t>635001</t>
  </si>
  <si>
    <t>635002</t>
  </si>
  <si>
    <t>635003</t>
  </si>
  <si>
    <t>635004</t>
  </si>
  <si>
    <t>635005</t>
  </si>
  <si>
    <t>635006</t>
  </si>
  <si>
    <t>635009</t>
  </si>
  <si>
    <t>6</t>
  </si>
  <si>
    <t>účelové         r. 2010</t>
  </si>
  <si>
    <t>5</t>
  </si>
  <si>
    <t>03.1.0</t>
  </si>
  <si>
    <t>633002</t>
  </si>
  <si>
    <t>0461</t>
  </si>
  <si>
    <t>633006</t>
  </si>
  <si>
    <t>11</t>
  </si>
  <si>
    <t>06.2.0</t>
  </si>
  <si>
    <t>634004</t>
  </si>
  <si>
    <t>0061</t>
  </si>
  <si>
    <t>642001</t>
  </si>
  <si>
    <t>13</t>
  </si>
  <si>
    <t>10.7.0.1</t>
  </si>
  <si>
    <t>637006</t>
  </si>
  <si>
    <t>8</t>
  </si>
  <si>
    <t>09.1.2.1</t>
  </si>
  <si>
    <t>721002</t>
  </si>
  <si>
    <t>641006</t>
  </si>
  <si>
    <t>637018</t>
  </si>
  <si>
    <t>068</t>
  </si>
  <si>
    <t>711001</t>
  </si>
  <si>
    <t>079</t>
  </si>
  <si>
    <t>037</t>
  </si>
  <si>
    <t>322001</t>
  </si>
  <si>
    <t>0731</t>
  </si>
  <si>
    <t>2028</t>
  </si>
  <si>
    <t>07.3.1</t>
  </si>
  <si>
    <t>721001</t>
  </si>
  <si>
    <t>611</t>
  </si>
  <si>
    <t>612001</t>
  </si>
  <si>
    <t>612002</t>
  </si>
  <si>
    <t>621</t>
  </si>
  <si>
    <t>623</t>
  </si>
  <si>
    <t>625002</t>
  </si>
  <si>
    <t>625003</t>
  </si>
  <si>
    <t>625004</t>
  </si>
  <si>
    <t>625005</t>
  </si>
  <si>
    <t>625007</t>
  </si>
  <si>
    <t>634002</t>
  </si>
  <si>
    <t>642015</t>
  </si>
  <si>
    <t>711004</t>
  </si>
  <si>
    <t>717002</t>
  </si>
  <si>
    <t>09.1.1.1</t>
  </si>
  <si>
    <t>0095</t>
  </si>
  <si>
    <t>3</t>
  </si>
  <si>
    <t>09.5.0.1</t>
  </si>
  <si>
    <t>09.5.0.2</t>
  </si>
  <si>
    <t>09.6.0.7</t>
  </si>
  <si>
    <t>713003</t>
  </si>
  <si>
    <t>632003</t>
  </si>
  <si>
    <t>632004</t>
  </si>
  <si>
    <t>str. č. 3</t>
  </si>
  <si>
    <t>str. č. 4</t>
  </si>
  <si>
    <t>2044</t>
  </si>
  <si>
    <t>637027</t>
  </si>
  <si>
    <t>717001</t>
  </si>
  <si>
    <t>632001</t>
  </si>
  <si>
    <t>632002</t>
  </si>
  <si>
    <t>633004</t>
  </si>
  <si>
    <t>10.2.0.2</t>
  </si>
  <si>
    <t>642012</t>
  </si>
  <si>
    <t>Príloha</t>
  </si>
  <si>
    <t>Rozpočtové opatrenie č. 1/2010 - 1. úprava rozpočtu na rok 2010</t>
  </si>
  <si>
    <t>Text</t>
  </si>
  <si>
    <t>účelové z predch. r.</t>
  </si>
  <si>
    <t>Bež.transfery zo ŠR - ŠFRB</t>
  </si>
  <si>
    <t>Bež.transfery zo ŠR - príspevok pre materské školy</t>
  </si>
  <si>
    <t>Bež.transfery zo ŠR - dotácia - "Nízkoprah.centrum"</t>
  </si>
  <si>
    <t>Kapit.transfery zo ŠR - dotácia - "Nízkoprah.centrum"</t>
  </si>
  <si>
    <t>Kapit.transfery zo ŠR - výstavba detského ihriska pri ZŠ s MŠ Trnové</t>
  </si>
  <si>
    <t>Kapit.transf.zo ŠR - odstr.havar.stavu oper.sál.chir.odd.-FNsP Žilina</t>
  </si>
  <si>
    <t>Zostatok prostr.z predch.rokov - prídavky na deti</t>
  </si>
  <si>
    <t>Zost.prostr.z predch.rokov - prídavky na deti, výkup pozemkov-KIA</t>
  </si>
  <si>
    <t>Zost.prostr.z predch.rokov - prídavky na deti, region.rozvoj-KIA</t>
  </si>
  <si>
    <t>"- nevyčerp.vl.príjmy školských rozp.org.mesta z predch.rokov</t>
  </si>
  <si>
    <t>"- príd.na deti,reg.rozv.-KIA,ŠFRB,živ.prostr.,hav.st.kotolne ZŠ,MŠ Trnové</t>
  </si>
  <si>
    <t xml:space="preserve"> </t>
  </si>
  <si>
    <t>Odmeny - ŠFRB</t>
  </si>
  <si>
    <t>Nemoc.poistenie - ŠFRB</t>
  </si>
  <si>
    <t>Zost.pr.z predch.rok.-projekt"Multimediál.jazyk.portfólio"- spolufin.-ŠR</t>
  </si>
  <si>
    <t>Zost.pr.z predch.rok.-projekt"Multimediál.jazyk.portfólio"- prostr.EÚ</t>
  </si>
  <si>
    <t>Prevod prostr.z rez.fondu - z prebytku hosp.(na zákl.fin.uspor.)</t>
  </si>
  <si>
    <t>Cestovné náhrady - tuzemské - ŠFRB</t>
  </si>
  <si>
    <t>Interiérové vybavenie - ŠFRB</t>
  </si>
  <si>
    <t>Prac.odevy,obuv... - ŠFRB</t>
  </si>
  <si>
    <t>Všeobec.služby - ŠFRB</t>
  </si>
  <si>
    <t>Vrátenie príjmov z predch.rokov - ŠFRB</t>
  </si>
  <si>
    <t>Vrátenie príjmov z predch.rokov - životné prostredie</t>
  </si>
  <si>
    <t>Nákup pozemkov (KIA)</t>
  </si>
  <si>
    <t>Vrátenie príjmov z predch.rokov - regionál.rozvoj - KIA</t>
  </si>
  <si>
    <t>Všeobec.materiál - "Nízkoprahové centrum" (vl.zdroje)</t>
  </si>
  <si>
    <t>Odmeny zam.mimoprac.pomeru - "Nízkoprahové centrum" (vl.zdroje)</t>
  </si>
  <si>
    <t>Realizácia nových stavieb  - "Nízkoprahové centrum" (vl.zdroje)</t>
  </si>
  <si>
    <t>Energie - "Nízkoprahové centrum" (prostr. ŠR)</t>
  </si>
  <si>
    <t>Prepravné... - "Nízkoprahové centrum" (prostr. ŠR)</t>
  </si>
  <si>
    <t>Vodné,stočné - "Nízkoprahové centrum" (prostr. ŠR)</t>
  </si>
  <si>
    <t>Všeobec.služby - "Nízkoprahové centrum" (prostr. ŠR)</t>
  </si>
  <si>
    <t>Odmeny zam.mimoprac.pomeru - "Nízkoprahové centrum" (prostr. ŠR)</t>
  </si>
  <si>
    <t xml:space="preserve">Realizácia nových stavieb - "Nízkoprahové centrum" (prostr. ŠR) </t>
  </si>
  <si>
    <t>Bež.transf.príspevk.organizácii (fin.uspor.straty Mests.divadla z r.2009)</t>
  </si>
  <si>
    <t>Pošt.a telekom.služby (Podpor.činnosť)</t>
  </si>
  <si>
    <t>Komunikačná infraštruktúra (Podpor.činnosť)</t>
  </si>
  <si>
    <t>Prepravné... (Podpor.činnosť)</t>
  </si>
  <si>
    <t>Údržba interiér.vybavenia (Podpor.činnosť)</t>
  </si>
  <si>
    <t>Údržba telekom.techniky (Podpor.činnosť)</t>
  </si>
  <si>
    <t>Údržba prev.strojov,prístrojov,zariadení... (Podpor.činnosť)</t>
  </si>
  <si>
    <t>Údržba špec.strojov,prístrojov,zariadení... (Podpor.činnosť)</t>
  </si>
  <si>
    <t>Údržba budov,objektov... (Podpor.činnosť)</t>
  </si>
  <si>
    <t>Údržba výpočtovej techniky (Mests.informač.systém)</t>
  </si>
  <si>
    <t>Údržba telekom.techniky (Mests.informač.systém)</t>
  </si>
  <si>
    <t>Údržba softvéru (Mests.informač.systém)</t>
  </si>
  <si>
    <t>Nákup telekomunikačnej techniky (Mests.informač.systém)</t>
  </si>
  <si>
    <t>Taritný plat...  (Mests.polícia)</t>
  </si>
  <si>
    <t>Osobný príplatok (Mests.polícia)</t>
  </si>
  <si>
    <t>Ostatné príplatky okrem osobných príplatkov (Mests.polícia)</t>
  </si>
  <si>
    <t>Poistné do Všeobecnej zdravotnej poisťovne (Mests.polícia)</t>
  </si>
  <si>
    <t>Poistné do ostat.zdravot.poisťovní (Mests.polícia)</t>
  </si>
  <si>
    <t>Nemoc.poistenie (Mests.polícia)</t>
  </si>
  <si>
    <t>Starobné poistenie (Mests.polícia)</t>
  </si>
  <si>
    <t>Úrazové poistenie (Mests.polícia)</t>
  </si>
  <si>
    <t>Invalidné poistenie (Mests.polícia)</t>
  </si>
  <si>
    <t>Poistenie v nezamestnanosti (Mests.polícia)</t>
  </si>
  <si>
    <t>Poistenie do rezervného fondu solidarity (Mests.polícia)</t>
  </si>
  <si>
    <t>Interiérové vybavenie (Mests.polícia)</t>
  </si>
  <si>
    <t>Výpočtová technika (Mests.polícia)</t>
  </si>
  <si>
    <t>Všeobecný materiál (Mests.polícia)</t>
  </si>
  <si>
    <t>Servis,údržba,opravy... (Mests.polícia)</t>
  </si>
  <si>
    <t>Údržba špec.strojov,prístrojov,zariadení... (Mests.polícia)</t>
  </si>
  <si>
    <t>Nemocenské dávky (Mests.polícia)</t>
  </si>
  <si>
    <t>Nákup licencií (Mests.polícia)</t>
  </si>
  <si>
    <t>Rekonštrukcia a modernizácia (Mests.polícia)</t>
  </si>
  <si>
    <t>Všeobecné služby (Dets.ihriská a športoviská)</t>
  </si>
  <si>
    <t>Transfery obč.združeniu,nadácii... (Dets.ihriská a športoviská)</t>
  </si>
  <si>
    <t>Prepravné... (Mests.mobiliár)</t>
  </si>
  <si>
    <t>Údržba budov,objektov... (Mests.mobiliár)</t>
  </si>
  <si>
    <t>Prevádzkové stroje,prístroje,zariadenia... (Mests.mobiliár)</t>
  </si>
  <si>
    <t>Kapitál.transfer príspevk.organizácii-FNsP Žilina (oper.sály-chir.odd.)</t>
  </si>
  <si>
    <t>Bež.transf.rozpočt.organizácii-mat.školy (prostr.ŠR)</t>
  </si>
  <si>
    <t>Bež.transf.rozpočt.organizácii-mat.školy (orig.komp.-vl.zdroje)</t>
  </si>
  <si>
    <t>Bež.transf.rozpočt.organizácii-mat.školy (nevyčerp.vl.príjmy z predch.r.)</t>
  </si>
  <si>
    <t xml:space="preserve">Rekonštrukcia a modernizácia-mat.školy (orig.komp.-vl.zdroje) </t>
  </si>
  <si>
    <t>Bež.transf.rozpočt.organizácii-zákl.školy (nevyčerp.vl.príjmy z predch.r.)</t>
  </si>
  <si>
    <t>Kapitál.transfer rozpočt.org.-hav.stav kotolne ZŠ,MŠ Trnové (prostr.ŠR)</t>
  </si>
  <si>
    <t>Kapit.transfer rozpočt.org.-výst.dets.ihr.pri ZŠ s MŠ Trnové (prostr.ŠR)</t>
  </si>
  <si>
    <t>Bež.transf.rozp.org.-zákl.školy-"Multimediál.jazyk.portfólio"(prostr.EÚ)</t>
  </si>
  <si>
    <t>Bež.transf.rozpočt.org.-zákl.školy-"Multimed.jazyk.portfólio"(spolufin.-ŠR)</t>
  </si>
  <si>
    <t>Bež.transf.rozpočt.org.-zákl.um.školy(nevyčerp.vl.príjmy z predch.r.)</t>
  </si>
  <si>
    <t>Bež.transf.rozpočt.org.-centrá voľ.času (nevyčerp.vl.príjmy z predch.r.)</t>
  </si>
  <si>
    <t>Bež.transf.rozpočt.org.-stred.služ.škole (nevyčerp.vl.príjmy z predch.r.)</t>
  </si>
  <si>
    <t>Spolu</t>
  </si>
  <si>
    <t>Výdavky - úprava celkom:</t>
  </si>
  <si>
    <t>Príjmy - úprava celkom:</t>
  </si>
  <si>
    <t>Všeobec.materiál - "Nízkoprahové centrum" (prostr. ŠR)</t>
  </si>
  <si>
    <t>Náhrady (Dávky soc.pomoci-pomoc občan.v hmot.núdzi)</t>
  </si>
  <si>
    <t>Taritný plat...  (Opatrovateľská služba)</t>
  </si>
  <si>
    <t>Odstupné (Opatrovateľská služba)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</si>
</sst>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"/>
  </numFmts>
  <fonts count="35">
    <font>
      <sz val="10"/>
      <name val="Arial CE"/>
      <family val="0"/>
    </font>
    <font>
      <b/>
      <sz val="14"/>
      <name val="Arial CE"/>
      <family val="0"/>
    </font>
    <font>
      <sz val="11"/>
      <name val="Arial"/>
      <family val="2"/>
    </font>
    <font>
      <sz val="11"/>
      <name val="Arial CE"/>
      <family val="0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color indexed="10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0"/>
      <color indexed="10"/>
      <name val="Arial CE"/>
      <family val="0"/>
    </font>
    <font>
      <sz val="9"/>
      <name val="Arial CE"/>
      <family val="0"/>
    </font>
    <font>
      <sz val="14"/>
      <name val="Arial CE"/>
      <family val="0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18" borderId="5" applyNumberFormat="0" applyFont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46">
      <alignment/>
      <protection/>
    </xf>
    <xf numFmtId="0" fontId="8" fillId="0" borderId="0" xfId="46" applyFont="1">
      <alignment/>
      <protection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28" fillId="0" borderId="0" xfId="0" applyNumberFormat="1" applyFont="1" applyAlignment="1">
      <alignment/>
    </xf>
    <xf numFmtId="0" fontId="28" fillId="0" borderId="0" xfId="0" applyFont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29" fillId="24" borderId="13" xfId="46" applyFont="1" applyFill="1" applyBorder="1" applyAlignment="1">
      <alignment horizontal="center" vertical="center" wrapText="1"/>
      <protection/>
    </xf>
    <xf numFmtId="0" fontId="29" fillId="24" borderId="14" xfId="46" applyFont="1" applyFill="1" applyBorder="1" applyAlignment="1">
      <alignment horizontal="center" vertical="center" wrapText="1"/>
      <protection/>
    </xf>
    <xf numFmtId="0" fontId="9" fillId="25" borderId="0" xfId="46" applyFont="1" applyFill="1" applyBorder="1" applyAlignment="1">
      <alignment vertical="center" wrapText="1"/>
      <protection/>
    </xf>
    <xf numFmtId="3" fontId="4" fillId="25" borderId="0" xfId="46" applyNumberFormat="1" applyFont="1" applyFill="1" applyBorder="1" applyAlignment="1">
      <alignment horizontal="center" vertical="center" wrapText="1"/>
      <protection/>
    </xf>
    <xf numFmtId="0" fontId="2" fillId="0" borderId="0" xfId="46" applyFont="1" applyAlignment="1">
      <alignment/>
      <protection/>
    </xf>
    <xf numFmtId="0" fontId="9" fillId="24" borderId="15" xfId="46" applyFont="1" applyFill="1" applyBorder="1" applyAlignment="1">
      <alignment horizontal="center" vertical="center" wrapText="1"/>
      <protection/>
    </xf>
    <xf numFmtId="0" fontId="9" fillId="24" borderId="16" xfId="46" applyFont="1" applyFill="1" applyBorder="1" applyAlignment="1">
      <alignment horizontal="center" vertical="center" wrapText="1"/>
      <protection/>
    </xf>
    <xf numFmtId="0" fontId="29" fillId="24" borderId="17" xfId="46" applyFont="1" applyFill="1" applyBorder="1" applyAlignment="1">
      <alignment horizontal="center" vertical="center" wrapText="1"/>
      <protection/>
    </xf>
    <xf numFmtId="49" fontId="0" fillId="0" borderId="18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3" fontId="3" fillId="25" borderId="0" xfId="46" applyNumberFormat="1" applyFont="1" applyFill="1" applyBorder="1" applyAlignment="1">
      <alignment horizontal="center"/>
      <protection/>
    </xf>
    <xf numFmtId="3" fontId="3" fillId="0" borderId="0" xfId="46" applyNumberFormat="1" applyFont="1" applyBorder="1" applyAlignment="1">
      <alignment horizontal="center"/>
      <protection/>
    </xf>
    <xf numFmtId="3" fontId="3" fillId="0" borderId="0" xfId="0" applyNumberFormat="1" applyFont="1" applyBorder="1" applyAlignment="1">
      <alignment/>
    </xf>
    <xf numFmtId="49" fontId="29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/>
    </xf>
    <xf numFmtId="3" fontId="4" fillId="25" borderId="0" xfId="46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29" fillId="24" borderId="21" xfId="46" applyFont="1" applyFill="1" applyBorder="1" applyAlignment="1">
      <alignment horizontal="center" vertical="center" wrapText="1"/>
      <protection/>
    </xf>
    <xf numFmtId="0" fontId="29" fillId="24" borderId="22" xfId="46" applyFont="1" applyFill="1" applyBorder="1" applyAlignment="1">
      <alignment horizontal="center" vertical="center" wrapText="1"/>
      <protection/>
    </xf>
    <xf numFmtId="0" fontId="9" fillId="24" borderId="23" xfId="46" applyFont="1" applyFill="1" applyBorder="1" applyAlignment="1">
      <alignment horizontal="center" vertical="center" wrapText="1"/>
      <protection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0" fontId="31" fillId="0" borderId="0" xfId="0" applyFont="1" applyAlignment="1">
      <alignment/>
    </xf>
    <xf numFmtId="0" fontId="0" fillId="0" borderId="28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3" fontId="0" fillId="0" borderId="27" xfId="46" applyNumberFormat="1" applyFont="1" applyBorder="1" applyAlignment="1">
      <alignment horizontal="right"/>
      <protection/>
    </xf>
    <xf numFmtId="3" fontId="0" fillId="0" borderId="18" xfId="46" applyNumberFormat="1" applyFont="1" applyBorder="1" applyAlignment="1">
      <alignment horizontal="right"/>
      <protection/>
    </xf>
    <xf numFmtId="3" fontId="0" fillId="0" borderId="33" xfId="46" applyNumberFormat="1" applyFont="1" applyBorder="1" applyAlignment="1">
      <alignment horizontal="right"/>
      <protection/>
    </xf>
    <xf numFmtId="3" fontId="0" fillId="0" borderId="34" xfId="46" applyNumberFormat="1" applyFont="1" applyBorder="1" applyAlignment="1">
      <alignment horizontal="right"/>
      <protection/>
    </xf>
    <xf numFmtId="3" fontId="0" fillId="25" borderId="27" xfId="46" applyNumberFormat="1" applyFont="1" applyFill="1" applyBorder="1" applyAlignment="1">
      <alignment horizontal="right"/>
      <protection/>
    </xf>
    <xf numFmtId="3" fontId="0" fillId="25" borderId="18" xfId="46" applyNumberFormat="1" applyFont="1" applyFill="1" applyBorder="1" applyAlignment="1">
      <alignment horizontal="right"/>
      <protection/>
    </xf>
    <xf numFmtId="3" fontId="0" fillId="25" borderId="33" xfId="46" applyNumberFormat="1" applyFont="1" applyFill="1" applyBorder="1" applyAlignment="1">
      <alignment horizontal="right"/>
      <protection/>
    </xf>
    <xf numFmtId="3" fontId="30" fillId="25" borderId="27" xfId="46" applyNumberFormat="1" applyFont="1" applyFill="1" applyBorder="1" applyAlignment="1">
      <alignment horizontal="right" vertical="center" wrapText="1"/>
      <protection/>
    </xf>
    <xf numFmtId="3" fontId="0" fillId="25" borderId="18" xfId="46" applyNumberFormat="1" applyFont="1" applyFill="1" applyBorder="1" applyAlignment="1">
      <alignment horizontal="right" vertical="center" wrapText="1"/>
      <protection/>
    </xf>
    <xf numFmtId="3" fontId="30" fillId="25" borderId="18" xfId="46" applyNumberFormat="1" applyFont="1" applyFill="1" applyBorder="1" applyAlignment="1">
      <alignment horizontal="right" vertical="center" wrapText="1"/>
      <protection/>
    </xf>
    <xf numFmtId="3" fontId="30" fillId="25" borderId="33" xfId="46" applyNumberFormat="1" applyFont="1" applyFill="1" applyBorder="1" applyAlignment="1">
      <alignment horizontal="right" vertical="center" wrapText="1"/>
      <protection/>
    </xf>
    <xf numFmtId="3" fontId="0" fillId="25" borderId="32" xfId="46" applyNumberFormat="1" applyFont="1" applyFill="1" applyBorder="1" applyAlignment="1">
      <alignment horizontal="right"/>
      <protection/>
    </xf>
    <xf numFmtId="3" fontId="0" fillId="25" borderId="19" xfId="46" applyNumberFormat="1" applyFont="1" applyFill="1" applyBorder="1" applyAlignment="1">
      <alignment horizontal="right"/>
      <protection/>
    </xf>
    <xf numFmtId="3" fontId="0" fillId="25" borderId="35" xfId="46" applyNumberFormat="1" applyFont="1" applyFill="1" applyBorder="1" applyAlignment="1">
      <alignment horizontal="right"/>
      <protection/>
    </xf>
    <xf numFmtId="3" fontId="0" fillId="0" borderId="36" xfId="46" applyNumberFormat="1" applyFont="1" applyBorder="1" applyAlignment="1">
      <alignment horizontal="right"/>
      <protection/>
    </xf>
    <xf numFmtId="3" fontId="0" fillId="0" borderId="37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3" fontId="0" fillId="0" borderId="41" xfId="46" applyNumberFormat="1" applyFont="1" applyBorder="1" applyAlignment="1">
      <alignment horizontal="right"/>
      <protection/>
    </xf>
    <xf numFmtId="3" fontId="0" fillId="0" borderId="11" xfId="46" applyNumberFormat="1" applyFont="1" applyBorder="1" applyAlignment="1">
      <alignment horizontal="right"/>
      <protection/>
    </xf>
    <xf numFmtId="3" fontId="0" fillId="0" borderId="40" xfId="46" applyNumberFormat="1" applyFont="1" applyBorder="1" applyAlignment="1">
      <alignment horizontal="right"/>
      <protection/>
    </xf>
    <xf numFmtId="3" fontId="0" fillId="25" borderId="41" xfId="46" applyNumberFormat="1" applyFont="1" applyFill="1" applyBorder="1" applyAlignment="1">
      <alignment horizontal="right"/>
      <protection/>
    </xf>
    <xf numFmtId="3" fontId="0" fillId="25" borderId="11" xfId="46" applyNumberFormat="1" applyFont="1" applyFill="1" applyBorder="1" applyAlignment="1">
      <alignment horizontal="right"/>
      <protection/>
    </xf>
    <xf numFmtId="3" fontId="0" fillId="25" borderId="41" xfId="46" applyNumberFormat="1" applyFont="1" applyFill="1" applyBorder="1" applyAlignment="1">
      <alignment horizontal="right" vertical="center" wrapText="1"/>
      <protection/>
    </xf>
    <xf numFmtId="3" fontId="0" fillId="25" borderId="11" xfId="46" applyNumberFormat="1" applyFont="1" applyFill="1" applyBorder="1" applyAlignment="1">
      <alignment horizontal="right" vertical="center" wrapText="1"/>
      <protection/>
    </xf>
    <xf numFmtId="3" fontId="0" fillId="0" borderId="42" xfId="0" applyNumberFormat="1" applyFont="1" applyBorder="1" applyAlignment="1">
      <alignment horizontal="right"/>
    </xf>
    <xf numFmtId="3" fontId="0" fillId="25" borderId="43" xfId="46" applyNumberFormat="1" applyFont="1" applyFill="1" applyBorder="1" applyAlignment="1">
      <alignment horizontal="right"/>
      <protection/>
    </xf>
    <xf numFmtId="3" fontId="0" fillId="25" borderId="24" xfId="46" applyNumberFormat="1" applyFont="1" applyFill="1" applyBorder="1" applyAlignment="1">
      <alignment horizontal="right"/>
      <protection/>
    </xf>
    <xf numFmtId="3" fontId="0" fillId="25" borderId="25" xfId="46" applyNumberFormat="1" applyFont="1" applyFill="1" applyBorder="1" applyAlignment="1">
      <alignment horizontal="right"/>
      <protection/>
    </xf>
    <xf numFmtId="3" fontId="0" fillId="0" borderId="42" xfId="46" applyNumberFormat="1" applyFont="1" applyBorder="1" applyAlignment="1">
      <alignment horizontal="right"/>
      <protection/>
    </xf>
    <xf numFmtId="3" fontId="0" fillId="0" borderId="44" xfId="0" applyNumberFormat="1" applyFont="1" applyBorder="1" applyAlignment="1">
      <alignment horizontal="right"/>
    </xf>
    <xf numFmtId="3" fontId="0" fillId="25" borderId="45" xfId="46" applyNumberFormat="1" applyFont="1" applyFill="1" applyBorder="1" applyAlignment="1">
      <alignment horizontal="right"/>
      <protection/>
    </xf>
    <xf numFmtId="3" fontId="0" fillId="25" borderId="20" xfId="46" applyNumberFormat="1" applyFont="1" applyFill="1" applyBorder="1" applyAlignment="1">
      <alignment horizontal="right"/>
      <protection/>
    </xf>
    <xf numFmtId="3" fontId="0" fillId="25" borderId="10" xfId="46" applyNumberFormat="1" applyFont="1" applyFill="1" applyBorder="1" applyAlignment="1">
      <alignment horizontal="right"/>
      <protection/>
    </xf>
    <xf numFmtId="3" fontId="0" fillId="0" borderId="44" xfId="46" applyNumberFormat="1" applyFont="1" applyBorder="1" applyAlignment="1">
      <alignment horizontal="right"/>
      <protection/>
    </xf>
    <xf numFmtId="3" fontId="0" fillId="0" borderId="46" xfId="0" applyNumberFormat="1" applyFont="1" applyBorder="1" applyAlignment="1">
      <alignment horizontal="right"/>
    </xf>
    <xf numFmtId="3" fontId="0" fillId="25" borderId="31" xfId="46" applyNumberFormat="1" applyFont="1" applyFill="1" applyBorder="1" applyAlignment="1">
      <alignment horizontal="right"/>
      <protection/>
    </xf>
    <xf numFmtId="3" fontId="0" fillId="25" borderId="26" xfId="46" applyNumberFormat="1" applyFont="1" applyFill="1" applyBorder="1" applyAlignment="1">
      <alignment horizontal="right"/>
      <protection/>
    </xf>
    <xf numFmtId="3" fontId="0" fillId="0" borderId="46" xfId="46" applyNumberFormat="1" applyFont="1" applyBorder="1" applyAlignment="1">
      <alignment horizontal="right"/>
      <protection/>
    </xf>
    <xf numFmtId="3" fontId="31" fillId="25" borderId="18" xfId="46" applyNumberFormat="1" applyFont="1" applyFill="1" applyBorder="1" applyAlignment="1">
      <alignment horizontal="right"/>
      <protection/>
    </xf>
    <xf numFmtId="3" fontId="0" fillId="25" borderId="47" xfId="46" applyNumberFormat="1" applyFont="1" applyFill="1" applyBorder="1" applyAlignment="1">
      <alignment horizontal="right"/>
      <protection/>
    </xf>
    <xf numFmtId="0" fontId="31" fillId="0" borderId="29" xfId="0" applyFont="1" applyBorder="1" applyAlignment="1">
      <alignment/>
    </xf>
    <xf numFmtId="0" fontId="31" fillId="0" borderId="27" xfId="0" applyFont="1" applyBorder="1" applyAlignment="1">
      <alignment/>
    </xf>
    <xf numFmtId="49" fontId="0" fillId="0" borderId="19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3" fontId="0" fillId="25" borderId="48" xfId="46" applyNumberFormat="1" applyFont="1" applyFill="1" applyBorder="1" applyAlignment="1">
      <alignment horizontal="right"/>
      <protection/>
    </xf>
    <xf numFmtId="49" fontId="0" fillId="0" borderId="31" xfId="0" applyNumberForma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3" fontId="0" fillId="0" borderId="50" xfId="0" applyNumberFormat="1" applyFont="1" applyBorder="1" applyAlignment="1">
      <alignment horizontal="right"/>
    </xf>
    <xf numFmtId="3" fontId="0" fillId="25" borderId="17" xfId="46" applyNumberFormat="1" applyFont="1" applyFill="1" applyBorder="1" applyAlignment="1">
      <alignment horizontal="right"/>
      <protection/>
    </xf>
    <xf numFmtId="3" fontId="0" fillId="25" borderId="14" xfId="46" applyNumberFormat="1" applyFont="1" applyFill="1" applyBorder="1" applyAlignment="1">
      <alignment horizontal="right"/>
      <protection/>
    </xf>
    <xf numFmtId="3" fontId="0" fillId="0" borderId="50" xfId="46" applyNumberFormat="1" applyFont="1" applyBorder="1" applyAlignment="1">
      <alignment horizontal="right"/>
      <protection/>
    </xf>
    <xf numFmtId="0" fontId="0" fillId="0" borderId="51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/>
    </xf>
    <xf numFmtId="3" fontId="0" fillId="0" borderId="52" xfId="0" applyNumberFormat="1" applyFont="1" applyBorder="1" applyAlignment="1">
      <alignment horizontal="right"/>
    </xf>
    <xf numFmtId="3" fontId="0" fillId="25" borderId="53" xfId="46" applyNumberFormat="1" applyFont="1" applyFill="1" applyBorder="1" applyAlignment="1">
      <alignment horizontal="right"/>
      <protection/>
    </xf>
    <xf numFmtId="3" fontId="0" fillId="25" borderId="15" xfId="46" applyNumberFormat="1" applyFont="1" applyFill="1" applyBorder="1" applyAlignment="1">
      <alignment horizontal="right"/>
      <protection/>
    </xf>
    <xf numFmtId="3" fontId="0" fillId="25" borderId="23" xfId="46" applyNumberFormat="1" applyFont="1" applyFill="1" applyBorder="1" applyAlignment="1">
      <alignment horizontal="right"/>
      <protection/>
    </xf>
    <xf numFmtId="3" fontId="0" fillId="0" borderId="52" xfId="46" applyNumberFormat="1" applyFont="1" applyBorder="1" applyAlignment="1">
      <alignment horizontal="right"/>
      <protection/>
    </xf>
    <xf numFmtId="3" fontId="0" fillId="25" borderId="54" xfId="46" applyNumberFormat="1" applyFont="1" applyFill="1" applyBorder="1" applyAlignment="1">
      <alignment horizontal="right"/>
      <protection/>
    </xf>
    <xf numFmtId="49" fontId="0" fillId="0" borderId="14" xfId="0" applyNumberFormat="1" applyBorder="1" applyAlignment="1">
      <alignment horizontal="center"/>
    </xf>
    <xf numFmtId="3" fontId="0" fillId="25" borderId="13" xfId="46" applyNumberFormat="1" applyFont="1" applyFill="1" applyBorder="1" applyAlignment="1">
      <alignment horizontal="right"/>
      <protection/>
    </xf>
    <xf numFmtId="49" fontId="0" fillId="0" borderId="23" xfId="0" applyNumberFormat="1" applyBorder="1" applyAlignment="1">
      <alignment horizontal="center"/>
    </xf>
    <xf numFmtId="3" fontId="0" fillId="25" borderId="55" xfId="46" applyNumberFormat="1" applyFont="1" applyFill="1" applyBorder="1" applyAlignment="1">
      <alignment horizontal="right"/>
      <protection/>
    </xf>
    <xf numFmtId="49" fontId="0" fillId="0" borderId="26" xfId="0" applyNumberFormat="1" applyBorder="1" applyAlignment="1">
      <alignment horizontal="center"/>
    </xf>
    <xf numFmtId="3" fontId="31" fillId="25" borderId="32" xfId="46" applyNumberFormat="1" applyFont="1" applyFill="1" applyBorder="1" applyAlignment="1">
      <alignment horizontal="right"/>
      <protection/>
    </xf>
    <xf numFmtId="0" fontId="0" fillId="0" borderId="56" xfId="0" applyFont="1" applyBorder="1" applyAlignment="1">
      <alignment horizontal="center" vertical="center"/>
    </xf>
    <xf numFmtId="3" fontId="0" fillId="0" borderId="57" xfId="0" applyNumberFormat="1" applyFont="1" applyBorder="1" applyAlignment="1">
      <alignment horizontal="right"/>
    </xf>
    <xf numFmtId="3" fontId="0" fillId="25" borderId="58" xfId="46" applyNumberFormat="1" applyFont="1" applyFill="1" applyBorder="1" applyAlignment="1">
      <alignment horizontal="right"/>
      <protection/>
    </xf>
    <xf numFmtId="3" fontId="0" fillId="25" borderId="59" xfId="46" applyNumberFormat="1" applyFont="1" applyFill="1" applyBorder="1" applyAlignment="1">
      <alignment horizontal="right"/>
      <protection/>
    </xf>
    <xf numFmtId="3" fontId="0" fillId="0" borderId="57" xfId="46" applyNumberFormat="1" applyFont="1" applyBorder="1" applyAlignment="1">
      <alignment horizontal="right"/>
      <protection/>
    </xf>
    <xf numFmtId="3" fontId="0" fillId="0" borderId="60" xfId="0" applyNumberFormat="1" applyFont="1" applyBorder="1" applyAlignment="1">
      <alignment horizontal="right"/>
    </xf>
    <xf numFmtId="3" fontId="0" fillId="25" borderId="61" xfId="46" applyNumberFormat="1" applyFont="1" applyFill="1" applyBorder="1" applyAlignment="1">
      <alignment horizontal="right"/>
      <protection/>
    </xf>
    <xf numFmtId="3" fontId="0" fillId="25" borderId="12" xfId="46" applyNumberFormat="1" applyFont="1" applyFill="1" applyBorder="1" applyAlignment="1">
      <alignment horizontal="right"/>
      <protection/>
    </xf>
    <xf numFmtId="49" fontId="0" fillId="0" borderId="59" xfId="0" applyNumberFormat="1" applyBorder="1" applyAlignment="1">
      <alignment horizontal="center" vertical="center"/>
    </xf>
    <xf numFmtId="49" fontId="0" fillId="0" borderId="62" xfId="0" applyNumberFormat="1" applyBorder="1" applyAlignment="1">
      <alignment horizontal="center"/>
    </xf>
    <xf numFmtId="3" fontId="0" fillId="25" borderId="63" xfId="46" applyNumberFormat="1" applyFont="1" applyFill="1" applyBorder="1" applyAlignment="1">
      <alignment horizontal="right"/>
      <protection/>
    </xf>
    <xf numFmtId="0" fontId="31" fillId="0" borderId="56" xfId="0" applyFont="1" applyBorder="1" applyAlignment="1">
      <alignment/>
    </xf>
    <xf numFmtId="3" fontId="0" fillId="25" borderId="0" xfId="46" applyNumberFormat="1" applyFont="1" applyFill="1" applyBorder="1" applyAlignment="1">
      <alignment horizontal="right"/>
      <protection/>
    </xf>
    <xf numFmtId="3" fontId="0" fillId="25" borderId="44" xfId="0" applyNumberFormat="1" applyFill="1" applyBorder="1" applyAlignment="1">
      <alignment horizontal="right"/>
    </xf>
    <xf numFmtId="3" fontId="0" fillId="25" borderId="40" xfId="0" applyNumberFormat="1" applyFont="1" applyFill="1" applyBorder="1" applyAlignment="1">
      <alignment horizontal="right"/>
    </xf>
    <xf numFmtId="3" fontId="0" fillId="25" borderId="44" xfId="0" applyNumberFormat="1" applyFont="1" applyFill="1" applyBorder="1" applyAlignment="1">
      <alignment horizontal="right"/>
    </xf>
    <xf numFmtId="3" fontId="31" fillId="25" borderId="27" xfId="0" applyNumberFormat="1" applyFont="1" applyFill="1" applyBorder="1" applyAlignment="1">
      <alignment/>
    </xf>
    <xf numFmtId="0" fontId="31" fillId="25" borderId="27" xfId="0" applyFont="1" applyFill="1" applyBorder="1" applyAlignment="1">
      <alignment/>
    </xf>
    <xf numFmtId="0" fontId="31" fillId="25" borderId="28" xfId="0" applyFont="1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25" borderId="40" xfId="46" applyNumberFormat="1" applyFont="1" applyFill="1" applyBorder="1" applyAlignment="1">
      <alignment horizontal="right"/>
      <protection/>
    </xf>
    <xf numFmtId="3" fontId="0" fillId="25" borderId="42" xfId="0" applyNumberFormat="1" applyFont="1" applyFill="1" applyBorder="1" applyAlignment="1">
      <alignment horizontal="right"/>
    </xf>
    <xf numFmtId="3" fontId="0" fillId="25" borderId="42" xfId="46" applyNumberFormat="1" applyFont="1" applyFill="1" applyBorder="1" applyAlignment="1">
      <alignment horizontal="right"/>
      <protection/>
    </xf>
    <xf numFmtId="3" fontId="0" fillId="25" borderId="43" xfId="46" applyNumberFormat="1" applyFont="1" applyFill="1" applyBorder="1" applyAlignment="1">
      <alignment horizontal="right" vertical="center" wrapText="1"/>
      <protection/>
    </xf>
    <xf numFmtId="3" fontId="0" fillId="25" borderId="24" xfId="46" applyNumberFormat="1" applyFont="1" applyFill="1" applyBorder="1" applyAlignment="1">
      <alignment horizontal="right" vertical="center" wrapText="1"/>
      <protection/>
    </xf>
    <xf numFmtId="3" fontId="0" fillId="25" borderId="25" xfId="46" applyNumberFormat="1" applyFont="1" applyFill="1" applyBorder="1" applyAlignment="1">
      <alignment horizontal="right" vertical="center" wrapText="1"/>
      <protection/>
    </xf>
    <xf numFmtId="49" fontId="0" fillId="0" borderId="12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25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62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49" fontId="0" fillId="0" borderId="15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49" fontId="0" fillId="0" borderId="31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1" fillId="0" borderId="43" xfId="0" applyFont="1" applyBorder="1" applyAlignment="1">
      <alignment/>
    </xf>
    <xf numFmtId="3" fontId="29" fillId="17" borderId="42" xfId="0" applyNumberFormat="1" applyFont="1" applyFill="1" applyBorder="1" applyAlignment="1">
      <alignment horizontal="center"/>
    </xf>
    <xf numFmtId="3" fontId="29" fillId="17" borderId="43" xfId="46" applyNumberFormat="1" applyFont="1" applyFill="1" applyBorder="1" applyAlignment="1">
      <alignment horizontal="right"/>
      <protection/>
    </xf>
    <xf numFmtId="3" fontId="29" fillId="17" borderId="50" xfId="46" applyNumberFormat="1" applyFont="1" applyFill="1" applyBorder="1" applyAlignment="1">
      <alignment horizontal="center"/>
      <protection/>
    </xf>
    <xf numFmtId="49" fontId="29" fillId="17" borderId="25" xfId="0" applyNumberFormat="1" applyFont="1" applyFill="1" applyBorder="1" applyAlignment="1">
      <alignment horizontal="center"/>
    </xf>
    <xf numFmtId="49" fontId="29" fillId="17" borderId="14" xfId="0" applyNumberFormat="1" applyFont="1" applyFill="1" applyBorder="1" applyAlignment="1">
      <alignment horizontal="center"/>
    </xf>
    <xf numFmtId="3" fontId="29" fillId="17" borderId="50" xfId="0" applyNumberFormat="1" applyFont="1" applyFill="1" applyBorder="1" applyAlignment="1">
      <alignment horizontal="center"/>
    </xf>
    <xf numFmtId="3" fontId="29" fillId="17" borderId="47" xfId="46" applyNumberFormat="1" applyFont="1" applyFill="1" applyBorder="1" applyAlignment="1">
      <alignment horizontal="right"/>
      <protection/>
    </xf>
    <xf numFmtId="0" fontId="9" fillId="24" borderId="46" xfId="0" applyFont="1" applyFill="1" applyBorder="1" applyAlignment="1">
      <alignment horizontal="center" vertical="center"/>
    </xf>
    <xf numFmtId="3" fontId="9" fillId="24" borderId="48" xfId="46" applyNumberFormat="1" applyFont="1" applyFill="1" applyBorder="1" applyAlignment="1">
      <alignment horizontal="right"/>
      <protection/>
    </xf>
    <xf numFmtId="3" fontId="9" fillId="24" borderId="46" xfId="46" applyNumberFormat="1" applyFont="1" applyFill="1" applyBorder="1" applyAlignment="1">
      <alignment horizontal="center"/>
      <protection/>
    </xf>
    <xf numFmtId="3" fontId="9" fillId="24" borderId="64" xfId="46" applyNumberFormat="1" applyFont="1" applyFill="1" applyBorder="1" applyAlignment="1">
      <alignment horizontal="right"/>
      <protection/>
    </xf>
    <xf numFmtId="3" fontId="9" fillId="24" borderId="26" xfId="46" applyNumberFormat="1" applyFont="1" applyFill="1" applyBorder="1" applyAlignment="1">
      <alignment horizontal="right"/>
      <protection/>
    </xf>
    <xf numFmtId="3" fontId="9" fillId="24" borderId="65" xfId="46" applyNumberFormat="1" applyFont="1" applyFill="1" applyBorder="1" applyAlignment="1">
      <alignment horizontal="right"/>
      <protection/>
    </xf>
    <xf numFmtId="0" fontId="32" fillId="0" borderId="0" xfId="0" applyNumberFormat="1" applyFont="1" applyAlignment="1">
      <alignment/>
    </xf>
    <xf numFmtId="3" fontId="0" fillId="25" borderId="20" xfId="46" applyNumberFormat="1" applyFont="1" applyFill="1" applyBorder="1" applyAlignment="1">
      <alignment horizontal="right"/>
      <protection/>
    </xf>
    <xf numFmtId="3" fontId="0" fillId="25" borderId="17" xfId="46" applyNumberFormat="1" applyFont="1" applyFill="1" applyBorder="1" applyAlignment="1">
      <alignment horizontal="right"/>
      <protection/>
    </xf>
    <xf numFmtId="3" fontId="0" fillId="25" borderId="14" xfId="46" applyNumberFormat="1" applyFont="1" applyFill="1" applyBorder="1" applyAlignment="1">
      <alignment horizontal="right"/>
      <protection/>
    </xf>
    <xf numFmtId="3" fontId="0" fillId="25" borderId="31" xfId="46" applyNumberFormat="1" applyFont="1" applyFill="1" applyBorder="1" applyAlignment="1">
      <alignment horizontal="right"/>
      <protection/>
    </xf>
    <xf numFmtId="3" fontId="0" fillId="25" borderId="62" xfId="46" applyNumberFormat="1" applyFont="1" applyFill="1" applyBorder="1" applyAlignment="1">
      <alignment horizontal="right"/>
      <protection/>
    </xf>
    <xf numFmtId="3" fontId="0" fillId="25" borderId="25" xfId="46" applyNumberFormat="1" applyFont="1" applyFill="1" applyBorder="1" applyAlignment="1">
      <alignment horizontal="right"/>
      <protection/>
    </xf>
    <xf numFmtId="3" fontId="0" fillId="25" borderId="54" xfId="46" applyNumberFormat="1" applyFont="1" applyFill="1" applyBorder="1" applyAlignment="1">
      <alignment horizontal="right"/>
      <protection/>
    </xf>
    <xf numFmtId="3" fontId="0" fillId="25" borderId="24" xfId="46" applyNumberFormat="1" applyFont="1" applyFill="1" applyBorder="1" applyAlignment="1">
      <alignment horizontal="right" vertical="center" wrapText="1"/>
      <protection/>
    </xf>
    <xf numFmtId="3" fontId="0" fillId="25" borderId="41" xfId="46" applyNumberFormat="1" applyFont="1" applyFill="1" applyBorder="1" applyAlignment="1">
      <alignment horizontal="right" vertical="center" wrapText="1"/>
      <protection/>
    </xf>
    <xf numFmtId="3" fontId="0" fillId="25" borderId="24" xfId="46" applyNumberFormat="1" applyFont="1" applyFill="1" applyBorder="1" applyAlignment="1">
      <alignment horizontal="right"/>
      <protection/>
    </xf>
    <xf numFmtId="0" fontId="9" fillId="24" borderId="66" xfId="0" applyFont="1" applyFill="1" applyBorder="1" applyAlignment="1">
      <alignment horizontal="center" vertical="center" wrapText="1"/>
    </xf>
    <xf numFmtId="0" fontId="9" fillId="24" borderId="38" xfId="0" applyFont="1" applyFill="1" applyBorder="1" applyAlignment="1">
      <alignment horizontal="center" vertical="center" wrapText="1"/>
    </xf>
    <xf numFmtId="0" fontId="9" fillId="24" borderId="67" xfId="0" applyFont="1" applyFill="1" applyBorder="1" applyAlignment="1">
      <alignment horizontal="center" vertical="center" wrapText="1"/>
    </xf>
    <xf numFmtId="0" fontId="9" fillId="24" borderId="64" xfId="0" applyFont="1" applyFill="1" applyBorder="1" applyAlignment="1">
      <alignment horizontal="center" vertical="center"/>
    </xf>
    <xf numFmtId="0" fontId="9" fillId="24" borderId="68" xfId="0" applyFont="1" applyFill="1" applyBorder="1" applyAlignment="1">
      <alignment horizontal="center" vertical="center"/>
    </xf>
    <xf numFmtId="0" fontId="9" fillId="24" borderId="69" xfId="0" applyFont="1" applyFill="1" applyBorder="1" applyAlignment="1">
      <alignment horizontal="center" vertical="center"/>
    </xf>
    <xf numFmtId="0" fontId="9" fillId="24" borderId="70" xfId="46" applyFont="1" applyFill="1" applyBorder="1" applyAlignment="1">
      <alignment horizontal="center" vertical="center" wrapText="1"/>
      <protection/>
    </xf>
    <xf numFmtId="0" fontId="9" fillId="24" borderId="71" xfId="46" applyFont="1" applyFill="1" applyBorder="1" applyAlignment="1">
      <alignment horizontal="center" vertical="center" wrapText="1"/>
      <protection/>
    </xf>
    <xf numFmtId="0" fontId="9" fillId="24" borderId="72" xfId="46" applyFont="1" applyFill="1" applyBorder="1" applyAlignment="1">
      <alignment horizontal="center" vertical="center" wrapText="1"/>
      <protection/>
    </xf>
    <xf numFmtId="0" fontId="9" fillId="24" borderId="37" xfId="46" applyFont="1" applyFill="1" applyBorder="1" applyAlignment="1">
      <alignment horizontal="center" vertical="center" wrapText="1"/>
      <protection/>
    </xf>
    <xf numFmtId="0" fontId="9" fillId="24" borderId="45" xfId="46" applyFont="1" applyFill="1" applyBorder="1" applyAlignment="1">
      <alignment horizontal="center" vertical="center" wrapText="1"/>
      <protection/>
    </xf>
    <xf numFmtId="0" fontId="9" fillId="24" borderId="15" xfId="0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 vertical="center" wrapText="1"/>
    </xf>
    <xf numFmtId="0" fontId="9" fillId="24" borderId="24" xfId="0" applyFont="1" applyFill="1" applyBorder="1" applyAlignment="1">
      <alignment horizontal="center" vertical="center" wrapText="1"/>
    </xf>
    <xf numFmtId="0" fontId="9" fillId="24" borderId="23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25" xfId="0" applyFont="1" applyFill="1" applyBorder="1" applyAlignment="1">
      <alignment horizontal="center" vertical="center"/>
    </xf>
    <xf numFmtId="0" fontId="9" fillId="24" borderId="73" xfId="0" applyFont="1" applyFill="1" applyBorder="1" applyAlignment="1">
      <alignment horizontal="center" vertical="center" wrapText="1"/>
    </xf>
    <xf numFmtId="0" fontId="9" fillId="24" borderId="59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9" fillId="24" borderId="51" xfId="0" applyFont="1" applyFill="1" applyBorder="1" applyAlignment="1">
      <alignment horizontal="center" vertical="center" wrapText="1"/>
    </xf>
    <xf numFmtId="0" fontId="9" fillId="24" borderId="27" xfId="0" applyFont="1" applyFill="1" applyBorder="1" applyAlignment="1">
      <alignment horizontal="center" vertical="center" wrapText="1"/>
    </xf>
    <xf numFmtId="0" fontId="9" fillId="24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left" indent="1"/>
    </xf>
    <xf numFmtId="0" fontId="9" fillId="24" borderId="64" xfId="0" applyFont="1" applyFill="1" applyBorder="1" applyAlignment="1">
      <alignment horizontal="left" vertical="center" indent="1"/>
    </xf>
    <xf numFmtId="0" fontId="9" fillId="24" borderId="68" xfId="0" applyFont="1" applyFill="1" applyBorder="1" applyAlignment="1">
      <alignment horizontal="left" vertical="center" indent="1"/>
    </xf>
    <xf numFmtId="0" fontId="9" fillId="24" borderId="69" xfId="0" applyFont="1" applyFill="1" applyBorder="1" applyAlignment="1">
      <alignment horizontal="left" vertical="center" indent="1"/>
    </xf>
    <xf numFmtId="0" fontId="33" fillId="0" borderId="0" xfId="0" applyFont="1" applyAlignment="1">
      <alignment horizontal="left" indent="1"/>
    </xf>
    <xf numFmtId="49" fontId="29" fillId="17" borderId="64" xfId="0" applyNumberFormat="1" applyFont="1" applyFill="1" applyBorder="1" applyAlignment="1">
      <alignment horizontal="left" vertical="center" indent="3"/>
    </xf>
    <xf numFmtId="49" fontId="29" fillId="17" borderId="68" xfId="0" applyNumberFormat="1" applyFont="1" applyFill="1" applyBorder="1" applyAlignment="1">
      <alignment horizontal="left" vertical="center" indent="3"/>
    </xf>
    <xf numFmtId="49" fontId="29" fillId="17" borderId="48" xfId="0" applyNumberFormat="1" applyFont="1" applyFill="1" applyBorder="1" applyAlignment="1">
      <alignment horizontal="left" vertical="center" indent="3"/>
    </xf>
    <xf numFmtId="0" fontId="34" fillId="0" borderId="0" xfId="46" applyFont="1" applyAlignment="1">
      <alignment horizontal="center"/>
      <protection/>
    </xf>
    <xf numFmtId="0" fontId="9" fillId="24" borderId="52" xfId="0" applyFont="1" applyFill="1" applyBorder="1" applyAlignment="1">
      <alignment horizontal="center" vertical="center" wrapText="1"/>
    </xf>
    <xf numFmtId="0" fontId="9" fillId="24" borderId="40" xfId="0" applyFont="1" applyFill="1" applyBorder="1" applyAlignment="1">
      <alignment horizontal="center" vertical="center" wrapText="1"/>
    </xf>
    <xf numFmtId="0" fontId="9" fillId="24" borderId="42" xfId="0" applyFont="1" applyFill="1" applyBorder="1" applyAlignment="1">
      <alignment horizontal="center" vertical="center" wrapText="1"/>
    </xf>
    <xf numFmtId="0" fontId="9" fillId="24" borderId="74" xfId="46" applyFont="1" applyFill="1" applyBorder="1" applyAlignment="1">
      <alignment horizontal="center" vertical="center" wrapText="1"/>
      <protection/>
    </xf>
    <xf numFmtId="0" fontId="9" fillId="24" borderId="57" xfId="46" applyFont="1" applyFill="1" applyBorder="1" applyAlignment="1">
      <alignment horizontal="center" vertical="center" wrapText="1"/>
      <protection/>
    </xf>
    <xf numFmtId="0" fontId="9" fillId="24" borderId="50" xfId="46" applyFont="1" applyFill="1" applyBorder="1" applyAlignment="1">
      <alignment horizontal="center" vertical="center" wrapText="1"/>
      <protection/>
    </xf>
    <xf numFmtId="0" fontId="9" fillId="24" borderId="75" xfId="46" applyFont="1" applyFill="1" applyBorder="1" applyAlignment="1">
      <alignment horizontal="center" vertical="center" wrapText="1"/>
      <protection/>
    </xf>
    <xf numFmtId="49" fontId="29" fillId="17" borderId="69" xfId="0" applyNumberFormat="1" applyFont="1" applyFill="1" applyBorder="1" applyAlignment="1">
      <alignment horizontal="left" vertical="center" indent="3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čárky 2" xfId="33"/>
    <cellStyle name="Comma" xfId="34"/>
    <cellStyle name="Comma [0]" xfId="35"/>
    <cellStyle name="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ální 2" xfId="46"/>
    <cellStyle name="normální 2 2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Q164"/>
  <sheetViews>
    <sheetView tabSelected="1" zoomScalePageLayoutView="0" workbookViewId="0" topLeftCell="A1">
      <selection activeCell="K163" sqref="K163"/>
    </sheetView>
  </sheetViews>
  <sheetFormatPr defaultColWidth="9.00390625" defaultRowHeight="12.75"/>
  <cols>
    <col min="1" max="1" width="6.00390625" style="4" customWidth="1"/>
    <col min="2" max="2" width="5.875" style="0" customWidth="1"/>
    <col min="3" max="3" width="6.875" style="0" customWidth="1"/>
    <col min="4" max="4" width="9.25390625" style="0" customWidth="1"/>
    <col min="5" max="5" width="9.75390625" style="0" customWidth="1"/>
    <col min="6" max="6" width="61.125" style="0" customWidth="1"/>
    <col min="7" max="7" width="6.25390625" style="0" customWidth="1"/>
    <col min="8" max="8" width="11.25390625" style="0" customWidth="1"/>
    <col min="9" max="9" width="8.875" style="4" customWidth="1"/>
    <col min="10" max="11" width="10.125" style="4" customWidth="1"/>
    <col min="12" max="12" width="8.875" style="4" customWidth="1"/>
    <col min="13" max="13" width="10.625" style="4" customWidth="1"/>
    <col min="14" max="14" width="13.125" style="4" customWidth="1"/>
    <col min="15" max="15" width="12.375" style="5" bestFit="1" customWidth="1"/>
    <col min="16" max="17" width="9.125" style="5" customWidth="1"/>
    <col min="18" max="16384" width="9.125" style="4" customWidth="1"/>
  </cols>
  <sheetData>
    <row r="1" spans="1:17" ht="19.5" customHeight="1">
      <c r="A1" s="238" t="s">
        <v>0</v>
      </c>
      <c r="B1" s="238"/>
      <c r="C1" s="238"/>
      <c r="D1" s="238"/>
      <c r="E1" s="238"/>
      <c r="F1" s="238"/>
      <c r="G1" s="238"/>
      <c r="H1" s="18"/>
      <c r="I1" s="1"/>
      <c r="J1" s="1"/>
      <c r="K1" s="2"/>
      <c r="L1" s="242" t="s">
        <v>108</v>
      </c>
      <c r="M1" s="242"/>
      <c r="O1" s="10"/>
      <c r="P1" s="10"/>
      <c r="Q1" s="10"/>
    </row>
    <row r="2" spans="2:17" ht="14.25" customHeight="1">
      <c r="B2" s="13"/>
      <c r="C2" s="13"/>
      <c r="D2" s="17"/>
      <c r="I2" s="1"/>
      <c r="J2" s="1"/>
      <c r="K2" s="2"/>
      <c r="L2" s="25"/>
      <c r="M2" s="25"/>
      <c r="O2" s="10"/>
      <c r="P2" s="10"/>
      <c r="Q2" s="10"/>
    </row>
    <row r="3" spans="1:13" ht="26.25" customHeight="1">
      <c r="A3" s="233" t="s">
        <v>109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9:13" ht="14.25" customHeight="1">
      <c r="I4" s="23"/>
      <c r="J4" s="23"/>
      <c r="K4" s="23"/>
      <c r="L4" s="23"/>
      <c r="M4" s="6" t="s">
        <v>4</v>
      </c>
    </row>
    <row r="5" spans="1:13" ht="21" customHeight="1" thickBot="1">
      <c r="A5" s="234" t="s">
        <v>18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12" t="s">
        <v>6</v>
      </c>
    </row>
    <row r="6" spans="1:17" s="9" customFormat="1" ht="27.75" customHeight="1" thickBot="1">
      <c r="A6" s="230" t="s">
        <v>7</v>
      </c>
      <c r="B6" s="221" t="s">
        <v>8</v>
      </c>
      <c r="C6" s="221" t="s">
        <v>17</v>
      </c>
      <c r="D6" s="221" t="s">
        <v>9</v>
      </c>
      <c r="E6" s="221" t="s">
        <v>11</v>
      </c>
      <c r="F6" s="227" t="s">
        <v>110</v>
      </c>
      <c r="G6" s="224" t="s">
        <v>10</v>
      </c>
      <c r="H6" s="210" t="s">
        <v>13</v>
      </c>
      <c r="I6" s="213" t="s">
        <v>14</v>
      </c>
      <c r="J6" s="214"/>
      <c r="K6" s="214"/>
      <c r="L6" s="215"/>
      <c r="M6" s="216" t="s">
        <v>12</v>
      </c>
      <c r="N6" s="8"/>
      <c r="O6" s="8"/>
      <c r="P6" s="8"/>
      <c r="Q6" s="8"/>
    </row>
    <row r="7" spans="1:13" ht="15" customHeight="1">
      <c r="A7" s="231"/>
      <c r="B7" s="222"/>
      <c r="C7" s="222"/>
      <c r="D7" s="222"/>
      <c r="E7" s="222"/>
      <c r="F7" s="228"/>
      <c r="G7" s="225"/>
      <c r="H7" s="211"/>
      <c r="I7" s="219" t="s">
        <v>1</v>
      </c>
      <c r="J7" s="220"/>
      <c r="K7" s="26" t="s">
        <v>2</v>
      </c>
      <c r="L7" s="27" t="s">
        <v>3</v>
      </c>
      <c r="M7" s="217"/>
    </row>
    <row r="8" spans="1:13" ht="31.5" customHeight="1" thickBot="1">
      <c r="A8" s="232"/>
      <c r="B8" s="223"/>
      <c r="C8" s="223"/>
      <c r="D8" s="223"/>
      <c r="E8" s="223"/>
      <c r="F8" s="229"/>
      <c r="G8" s="226"/>
      <c r="H8" s="212"/>
      <c r="I8" s="48" t="s">
        <v>15</v>
      </c>
      <c r="J8" s="22" t="s">
        <v>111</v>
      </c>
      <c r="K8" s="28" t="s">
        <v>47</v>
      </c>
      <c r="L8" s="49" t="s">
        <v>16</v>
      </c>
      <c r="M8" s="218"/>
    </row>
    <row r="9" spans="1:17" s="55" customFormat="1" ht="15" customHeight="1">
      <c r="A9" s="62">
        <v>111</v>
      </c>
      <c r="B9" s="45"/>
      <c r="C9" s="45"/>
      <c r="D9" s="45"/>
      <c r="E9" s="45" t="s">
        <v>21</v>
      </c>
      <c r="F9" s="177" t="s">
        <v>112</v>
      </c>
      <c r="G9" s="14" t="s">
        <v>22</v>
      </c>
      <c r="H9" s="81">
        <v>31605</v>
      </c>
      <c r="I9" s="66"/>
      <c r="J9" s="67"/>
      <c r="K9" s="67">
        <v>1054</v>
      </c>
      <c r="L9" s="68"/>
      <c r="M9" s="69">
        <f aca="true" t="shared" si="0" ref="M9:M15">SUM(H9:L9)</f>
        <v>32659</v>
      </c>
      <c r="O9" s="56"/>
      <c r="P9" s="56"/>
      <c r="Q9" s="56"/>
    </row>
    <row r="10" spans="1:17" s="55" customFormat="1" ht="15" customHeight="1">
      <c r="A10" s="65">
        <v>111</v>
      </c>
      <c r="B10" s="44"/>
      <c r="C10" s="44"/>
      <c r="D10" s="44"/>
      <c r="E10" s="110" t="s">
        <v>21</v>
      </c>
      <c r="F10" s="167" t="s">
        <v>113</v>
      </c>
      <c r="G10" s="111" t="s">
        <v>90</v>
      </c>
      <c r="H10" s="83">
        <v>104138</v>
      </c>
      <c r="I10" s="134"/>
      <c r="J10" s="78"/>
      <c r="K10" s="78">
        <v>3270</v>
      </c>
      <c r="L10" s="79"/>
      <c r="M10" s="80">
        <f t="shared" si="0"/>
        <v>107408</v>
      </c>
      <c r="O10" s="56"/>
      <c r="P10" s="56"/>
      <c r="Q10" s="56"/>
    </row>
    <row r="11" spans="1:17" s="55" customFormat="1" ht="15" customHeight="1">
      <c r="A11" s="65">
        <v>111</v>
      </c>
      <c r="B11" s="44"/>
      <c r="C11" s="44"/>
      <c r="D11" s="44"/>
      <c r="E11" s="110" t="s">
        <v>21</v>
      </c>
      <c r="F11" s="167" t="s">
        <v>114</v>
      </c>
      <c r="G11" s="111" t="s">
        <v>100</v>
      </c>
      <c r="H11" s="83">
        <v>0</v>
      </c>
      <c r="I11" s="134"/>
      <c r="J11" s="78"/>
      <c r="K11" s="78">
        <v>4500</v>
      </c>
      <c r="L11" s="79"/>
      <c r="M11" s="80">
        <f t="shared" si="0"/>
        <v>4500</v>
      </c>
      <c r="O11" s="56"/>
      <c r="P11" s="56"/>
      <c r="Q11" s="56"/>
    </row>
    <row r="12" spans="1:17" s="55" customFormat="1" ht="15" customHeight="1">
      <c r="A12" s="65">
        <v>111</v>
      </c>
      <c r="B12" s="44"/>
      <c r="C12" s="44"/>
      <c r="D12" s="44"/>
      <c r="E12" s="110" t="s">
        <v>70</v>
      </c>
      <c r="F12" s="167" t="s">
        <v>115</v>
      </c>
      <c r="G12" s="111" t="s">
        <v>100</v>
      </c>
      <c r="H12" s="83">
        <v>0</v>
      </c>
      <c r="I12" s="134"/>
      <c r="J12" s="78"/>
      <c r="K12" s="78">
        <v>7500</v>
      </c>
      <c r="L12" s="79"/>
      <c r="M12" s="80">
        <f t="shared" si="0"/>
        <v>7500</v>
      </c>
      <c r="O12" s="56"/>
      <c r="P12" s="56"/>
      <c r="Q12" s="56"/>
    </row>
    <row r="13" spans="1:17" s="55" customFormat="1" ht="15" customHeight="1">
      <c r="A13" s="54">
        <v>111</v>
      </c>
      <c r="B13" s="29"/>
      <c r="C13" s="29"/>
      <c r="D13" s="29"/>
      <c r="E13" s="30" t="s">
        <v>70</v>
      </c>
      <c r="F13" s="168" t="s">
        <v>116</v>
      </c>
      <c r="G13" s="43" t="s">
        <v>71</v>
      </c>
      <c r="H13" s="82">
        <v>0</v>
      </c>
      <c r="I13" s="70"/>
      <c r="J13" s="106"/>
      <c r="K13" s="71">
        <v>10059</v>
      </c>
      <c r="L13" s="72"/>
      <c r="M13" s="69">
        <f t="shared" si="0"/>
        <v>10059</v>
      </c>
      <c r="O13" s="56"/>
      <c r="P13" s="56"/>
      <c r="Q13" s="56"/>
    </row>
    <row r="14" spans="1:17" s="55" customFormat="1" ht="15" customHeight="1">
      <c r="A14" s="65">
        <v>111</v>
      </c>
      <c r="B14" s="44"/>
      <c r="C14" s="44"/>
      <c r="D14" s="44"/>
      <c r="E14" s="110" t="s">
        <v>70</v>
      </c>
      <c r="F14" s="167" t="s">
        <v>117</v>
      </c>
      <c r="G14" s="111" t="s">
        <v>72</v>
      </c>
      <c r="H14" s="83">
        <v>0</v>
      </c>
      <c r="I14" s="77"/>
      <c r="J14" s="78"/>
      <c r="K14" s="78">
        <v>100000</v>
      </c>
      <c r="L14" s="79"/>
      <c r="M14" s="80">
        <f t="shared" si="0"/>
        <v>100000</v>
      </c>
      <c r="O14" s="56"/>
      <c r="P14" s="56"/>
      <c r="Q14" s="56"/>
    </row>
    <row r="15" spans="1:17" s="55" customFormat="1" ht="15" customHeight="1">
      <c r="A15" s="54">
        <v>1315</v>
      </c>
      <c r="B15" s="29"/>
      <c r="C15" s="29"/>
      <c r="D15" s="29"/>
      <c r="E15" s="29" t="s">
        <v>19</v>
      </c>
      <c r="F15" s="168" t="s">
        <v>118</v>
      </c>
      <c r="G15" s="15"/>
      <c r="H15" s="82">
        <v>0</v>
      </c>
      <c r="I15" s="66"/>
      <c r="J15" s="67">
        <v>317</v>
      </c>
      <c r="K15" s="67"/>
      <c r="L15" s="68"/>
      <c r="M15" s="69">
        <f t="shared" si="0"/>
        <v>317</v>
      </c>
      <c r="O15" s="56"/>
      <c r="P15" s="56"/>
      <c r="Q15" s="56"/>
    </row>
    <row r="16" spans="1:17" s="55" customFormat="1" ht="15" customHeight="1">
      <c r="A16" s="54">
        <v>1316</v>
      </c>
      <c r="B16" s="29"/>
      <c r="C16" s="29"/>
      <c r="D16" s="29"/>
      <c r="E16" s="29" t="s">
        <v>19</v>
      </c>
      <c r="F16" s="168" t="s">
        <v>119</v>
      </c>
      <c r="G16" s="15"/>
      <c r="H16" s="82">
        <v>0</v>
      </c>
      <c r="I16" s="70"/>
      <c r="J16" s="71">
        <f>90+2210</f>
        <v>2300</v>
      </c>
      <c r="K16" s="71"/>
      <c r="L16" s="72"/>
      <c r="M16" s="69">
        <f aca="true" t="shared" si="1" ref="M16:M23">SUM(H16:L16)</f>
        <v>2300</v>
      </c>
      <c r="O16" s="56"/>
      <c r="P16" s="56"/>
      <c r="Q16" s="56"/>
    </row>
    <row r="17" spans="1:17" s="55" customFormat="1" ht="15" customHeight="1">
      <c r="A17" s="54">
        <v>1317</v>
      </c>
      <c r="B17" s="29"/>
      <c r="C17" s="29"/>
      <c r="D17" s="29"/>
      <c r="E17" s="29" t="s">
        <v>19</v>
      </c>
      <c r="F17" s="168" t="s">
        <v>118</v>
      </c>
      <c r="G17" s="15"/>
      <c r="H17" s="82">
        <v>0</v>
      </c>
      <c r="I17" s="73"/>
      <c r="J17" s="74">
        <v>430</v>
      </c>
      <c r="K17" s="75"/>
      <c r="L17" s="76"/>
      <c r="M17" s="69">
        <f t="shared" si="1"/>
        <v>430</v>
      </c>
      <c r="O17" s="56"/>
      <c r="P17" s="56"/>
      <c r="Q17" s="56"/>
    </row>
    <row r="18" spans="1:17" s="58" customFormat="1" ht="15" customHeight="1">
      <c r="A18" s="54">
        <v>1318</v>
      </c>
      <c r="B18" s="29"/>
      <c r="C18" s="29"/>
      <c r="D18" s="29"/>
      <c r="E18" s="29" t="s">
        <v>19</v>
      </c>
      <c r="F18" s="168" t="s">
        <v>120</v>
      </c>
      <c r="G18" s="15"/>
      <c r="H18" s="82">
        <v>0</v>
      </c>
      <c r="I18" s="70"/>
      <c r="J18" s="71">
        <f>305+1567</f>
        <v>1872</v>
      </c>
      <c r="K18" s="71"/>
      <c r="L18" s="72"/>
      <c r="M18" s="69">
        <f t="shared" si="1"/>
        <v>1872</v>
      </c>
      <c r="N18" s="57"/>
      <c r="O18" s="57"/>
      <c r="P18" s="57"/>
      <c r="Q18" s="57"/>
    </row>
    <row r="19" spans="1:17" s="55" customFormat="1" ht="15" customHeight="1">
      <c r="A19" s="54">
        <v>1319</v>
      </c>
      <c r="B19" s="29"/>
      <c r="C19" s="29"/>
      <c r="D19" s="29"/>
      <c r="E19" s="29" t="s">
        <v>19</v>
      </c>
      <c r="F19" s="168" t="s">
        <v>122</v>
      </c>
      <c r="G19" s="15"/>
      <c r="H19" s="82">
        <v>0</v>
      </c>
      <c r="I19" s="70"/>
      <c r="J19" s="71">
        <f>76500+1696+2+1652+1</f>
        <v>79851</v>
      </c>
      <c r="K19" s="71"/>
      <c r="L19" s="72"/>
      <c r="M19" s="69">
        <f t="shared" si="1"/>
        <v>79851</v>
      </c>
      <c r="O19" s="56"/>
      <c r="P19" s="56"/>
      <c r="Q19" s="56"/>
    </row>
    <row r="20" spans="1:17" s="55" customFormat="1" ht="15" customHeight="1">
      <c r="A20" s="54">
        <v>1361</v>
      </c>
      <c r="B20" s="29"/>
      <c r="C20" s="29"/>
      <c r="D20" s="29"/>
      <c r="E20" s="29" t="s">
        <v>19</v>
      </c>
      <c r="F20" s="168" t="s">
        <v>127</v>
      </c>
      <c r="G20" s="15"/>
      <c r="H20" s="82">
        <v>0</v>
      </c>
      <c r="I20" s="70"/>
      <c r="J20" s="71">
        <v>17373</v>
      </c>
      <c r="K20" s="71"/>
      <c r="L20" s="72"/>
      <c r="M20" s="69">
        <f t="shared" si="1"/>
        <v>17373</v>
      </c>
      <c r="O20" s="56"/>
      <c r="P20" s="56"/>
      <c r="Q20" s="56"/>
    </row>
    <row r="21" spans="1:17" s="55" customFormat="1" ht="15" customHeight="1">
      <c r="A21" s="54">
        <v>1362</v>
      </c>
      <c r="B21" s="29"/>
      <c r="C21" s="29"/>
      <c r="D21" s="29"/>
      <c r="E21" s="29" t="s">
        <v>19</v>
      </c>
      <c r="F21" s="168" t="s">
        <v>126</v>
      </c>
      <c r="G21" s="15"/>
      <c r="H21" s="82">
        <v>0</v>
      </c>
      <c r="I21" s="70"/>
      <c r="J21" s="71">
        <v>2044</v>
      </c>
      <c r="K21" s="71"/>
      <c r="L21" s="72"/>
      <c r="M21" s="69">
        <f t="shared" si="1"/>
        <v>2044</v>
      </c>
      <c r="O21" s="56"/>
      <c r="P21" s="56"/>
      <c r="Q21" s="56"/>
    </row>
    <row r="22" spans="1:17" s="55" customFormat="1" ht="15" customHeight="1">
      <c r="A22" s="54">
        <v>46</v>
      </c>
      <c r="B22" s="29"/>
      <c r="C22" s="29"/>
      <c r="D22" s="29"/>
      <c r="E22" s="29" t="s">
        <v>19</v>
      </c>
      <c r="F22" s="168" t="s">
        <v>121</v>
      </c>
      <c r="G22" s="15"/>
      <c r="H22" s="82">
        <v>0</v>
      </c>
      <c r="I22" s="70"/>
      <c r="J22" s="71">
        <v>473177</v>
      </c>
      <c r="K22" s="71"/>
      <c r="L22" s="72"/>
      <c r="M22" s="69">
        <f t="shared" si="1"/>
        <v>473177</v>
      </c>
      <c r="O22" s="56"/>
      <c r="P22" s="56"/>
      <c r="Q22" s="56"/>
    </row>
    <row r="23" spans="1:17" s="55" customFormat="1" ht="15" customHeight="1" thickBot="1">
      <c r="A23" s="65">
        <v>46</v>
      </c>
      <c r="B23" s="44"/>
      <c r="C23" s="44"/>
      <c r="D23" s="44"/>
      <c r="E23" s="44" t="s">
        <v>20</v>
      </c>
      <c r="F23" s="167" t="s">
        <v>128</v>
      </c>
      <c r="G23" s="16"/>
      <c r="H23" s="83">
        <v>924278</v>
      </c>
      <c r="I23" s="77">
        <f>61353+60000</f>
        <v>121353</v>
      </c>
      <c r="J23" s="78"/>
      <c r="K23" s="78"/>
      <c r="L23" s="79"/>
      <c r="M23" s="80">
        <f t="shared" si="1"/>
        <v>1045631</v>
      </c>
      <c r="O23" s="56"/>
      <c r="P23" s="56"/>
      <c r="Q23" s="56"/>
    </row>
    <row r="24" spans="1:17" s="3" customFormat="1" ht="20.25" customHeight="1" thickBot="1">
      <c r="A24" s="235" t="s">
        <v>198</v>
      </c>
      <c r="B24" s="236"/>
      <c r="C24" s="236"/>
      <c r="D24" s="236"/>
      <c r="E24" s="236"/>
      <c r="F24" s="236"/>
      <c r="G24" s="237"/>
      <c r="H24" s="193" t="s">
        <v>24</v>
      </c>
      <c r="I24" s="196">
        <f>SUM(I9:I23)</f>
        <v>121353</v>
      </c>
      <c r="J24" s="197">
        <f>SUM(J9:J23)</f>
        <v>577364</v>
      </c>
      <c r="K24" s="197">
        <f>SUM(K9:K23)</f>
        <v>126383</v>
      </c>
      <c r="L24" s="198">
        <f>SUM(L9:L23)</f>
        <v>0</v>
      </c>
      <c r="M24" s="195" t="s">
        <v>24</v>
      </c>
      <c r="O24" s="11"/>
      <c r="P24" s="11"/>
      <c r="Q24" s="11"/>
    </row>
    <row r="25" spans="1:17" s="7" customFormat="1" ht="16.5" customHeight="1">
      <c r="A25" s="31"/>
      <c r="B25" s="32"/>
      <c r="C25" s="32"/>
      <c r="D25" s="32"/>
      <c r="E25" s="32"/>
      <c r="F25" s="32"/>
      <c r="G25" s="19"/>
      <c r="H25" s="20"/>
      <c r="I25" s="33"/>
      <c r="J25" s="33"/>
      <c r="K25" s="33"/>
      <c r="L25" s="33"/>
      <c r="M25" s="34"/>
      <c r="O25" s="35"/>
      <c r="P25" s="35"/>
      <c r="Q25" s="35"/>
    </row>
    <row r="26" spans="1:17" s="7" customFormat="1" ht="15" customHeight="1">
      <c r="A26" s="31"/>
      <c r="B26" s="32"/>
      <c r="C26" s="32"/>
      <c r="D26" s="32"/>
      <c r="E26" s="32"/>
      <c r="F26" s="32"/>
      <c r="G26" s="19"/>
      <c r="H26" s="20"/>
      <c r="I26" s="33"/>
      <c r="J26" s="33"/>
      <c r="K26" s="33"/>
      <c r="L26" s="33"/>
      <c r="M26" s="34"/>
      <c r="O26" s="35"/>
      <c r="P26" s="35"/>
      <c r="Q26" s="35"/>
    </row>
    <row r="27" spans="1:17" s="7" customFormat="1" ht="15" customHeight="1">
      <c r="A27" s="31"/>
      <c r="B27" s="36"/>
      <c r="C27" s="36"/>
      <c r="D27" s="36"/>
      <c r="E27" s="36"/>
      <c r="F27" s="36" t="s">
        <v>123</v>
      </c>
      <c r="G27" s="37"/>
      <c r="H27" s="20"/>
      <c r="I27" s="33"/>
      <c r="J27" s="33"/>
      <c r="K27" s="33"/>
      <c r="L27" s="33"/>
      <c r="M27" s="34"/>
      <c r="O27" s="35"/>
      <c r="P27" s="35"/>
      <c r="Q27" s="35"/>
    </row>
    <row r="28" spans="1:17" s="7" customFormat="1" ht="15" customHeight="1">
      <c r="A28" s="31"/>
      <c r="B28" s="32"/>
      <c r="C28" s="32"/>
      <c r="D28" s="32"/>
      <c r="E28" s="32"/>
      <c r="F28" s="32"/>
      <c r="G28" s="19"/>
      <c r="H28" s="19"/>
      <c r="I28" s="33"/>
      <c r="J28" s="33"/>
      <c r="K28" s="33"/>
      <c r="L28" s="33"/>
      <c r="M28" s="34"/>
      <c r="O28" s="35"/>
      <c r="P28" s="35"/>
      <c r="Q28" s="35"/>
    </row>
    <row r="29" spans="1:17" s="7" customFormat="1" ht="15" customHeight="1">
      <c r="A29" s="31"/>
      <c r="B29" s="32"/>
      <c r="C29" s="32"/>
      <c r="D29" s="32"/>
      <c r="E29" s="32"/>
      <c r="F29" s="32"/>
      <c r="G29" s="19"/>
      <c r="H29" s="19"/>
      <c r="I29" s="33"/>
      <c r="J29" s="33"/>
      <c r="K29" s="33"/>
      <c r="L29" s="33"/>
      <c r="M29" s="34"/>
      <c r="O29" s="35"/>
      <c r="P29" s="35"/>
      <c r="Q29" s="35"/>
    </row>
    <row r="30" spans="1:17" s="7" customFormat="1" ht="15" customHeight="1">
      <c r="A30" s="31"/>
      <c r="B30" s="32"/>
      <c r="C30" s="32"/>
      <c r="D30" s="32"/>
      <c r="E30" s="32"/>
      <c r="F30" s="32"/>
      <c r="G30" s="19"/>
      <c r="H30" s="19"/>
      <c r="I30" s="33"/>
      <c r="J30" s="33"/>
      <c r="K30" s="33"/>
      <c r="L30" s="33"/>
      <c r="M30" s="34"/>
      <c r="O30" s="35"/>
      <c r="P30" s="35"/>
      <c r="Q30" s="35"/>
    </row>
    <row r="31" spans="1:17" s="7" customFormat="1" ht="15" customHeight="1">
      <c r="A31" s="31"/>
      <c r="B31" s="32"/>
      <c r="C31" s="32"/>
      <c r="D31" s="32"/>
      <c r="E31" s="32"/>
      <c r="F31" s="32"/>
      <c r="G31" s="19"/>
      <c r="H31" s="19"/>
      <c r="I31" s="33"/>
      <c r="J31" s="33"/>
      <c r="K31" s="33"/>
      <c r="L31" s="33"/>
      <c r="M31" s="34"/>
      <c r="O31" s="35"/>
      <c r="P31" s="35"/>
      <c r="Q31" s="35"/>
    </row>
    <row r="32" spans="1:17" s="7" customFormat="1" ht="15" customHeight="1">
      <c r="A32" s="31"/>
      <c r="B32" s="32"/>
      <c r="C32" s="32"/>
      <c r="D32" s="32"/>
      <c r="E32" s="32"/>
      <c r="F32" s="32"/>
      <c r="G32" s="19"/>
      <c r="H32" s="19"/>
      <c r="I32" s="33"/>
      <c r="J32" s="33"/>
      <c r="K32" s="33"/>
      <c r="L32" s="33"/>
      <c r="M32" s="34"/>
      <c r="N32" s="35"/>
      <c r="O32" s="35"/>
      <c r="P32" s="35"/>
      <c r="Q32" s="35"/>
    </row>
    <row r="33" spans="1:17" s="7" customFormat="1" ht="15" customHeight="1">
      <c r="A33" s="31"/>
      <c r="B33" s="32"/>
      <c r="C33" s="32"/>
      <c r="D33" s="32"/>
      <c r="E33" s="32"/>
      <c r="F33" s="32"/>
      <c r="G33" s="19"/>
      <c r="H33" s="19"/>
      <c r="I33" s="24"/>
      <c r="J33" s="24"/>
      <c r="K33" s="24"/>
      <c r="L33" s="24"/>
      <c r="M33" s="34"/>
      <c r="O33" s="35"/>
      <c r="P33" s="35"/>
      <c r="Q33" s="35"/>
    </row>
    <row r="34" spans="1:17" s="7" customFormat="1" ht="15" customHeight="1">
      <c r="A34" s="31"/>
      <c r="B34" s="32"/>
      <c r="C34" s="32"/>
      <c r="D34" s="32"/>
      <c r="E34" s="32"/>
      <c r="F34" s="32"/>
      <c r="G34" s="19"/>
      <c r="H34" s="19"/>
      <c r="I34" s="33"/>
      <c r="J34" s="33"/>
      <c r="K34" s="33"/>
      <c r="L34" s="33"/>
      <c r="M34" s="34"/>
      <c r="O34" s="35"/>
      <c r="P34" s="35"/>
      <c r="Q34" s="35"/>
    </row>
    <row r="35" spans="1:17" s="7" customFormat="1" ht="15" customHeight="1">
      <c r="A35" s="31"/>
      <c r="B35" s="32"/>
      <c r="C35" s="32"/>
      <c r="D35" s="32"/>
      <c r="E35" s="32"/>
      <c r="F35" s="32"/>
      <c r="G35" s="19"/>
      <c r="H35" s="19"/>
      <c r="I35" s="33"/>
      <c r="J35" s="33"/>
      <c r="K35" s="33"/>
      <c r="L35" s="33"/>
      <c r="M35" s="34"/>
      <c r="O35" s="35"/>
      <c r="P35" s="35"/>
      <c r="Q35" s="35"/>
    </row>
    <row r="36" spans="1:17" s="7" customFormat="1" ht="15" customHeight="1">
      <c r="A36" s="31"/>
      <c r="B36" s="32"/>
      <c r="C36" s="32"/>
      <c r="D36" s="32"/>
      <c r="E36" s="32"/>
      <c r="F36" s="32"/>
      <c r="G36" s="19"/>
      <c r="H36" s="19"/>
      <c r="I36" s="33"/>
      <c r="J36" s="33"/>
      <c r="K36" s="33"/>
      <c r="L36" s="33"/>
      <c r="M36" s="34"/>
      <c r="O36" s="35"/>
      <c r="P36" s="35"/>
      <c r="Q36" s="35"/>
    </row>
    <row r="37" spans="1:17" s="7" customFormat="1" ht="15" customHeight="1">
      <c r="A37" s="31"/>
      <c r="B37" s="32"/>
      <c r="C37" s="32"/>
      <c r="D37" s="32"/>
      <c r="E37" s="32"/>
      <c r="F37" s="32"/>
      <c r="G37" s="19"/>
      <c r="H37" s="19"/>
      <c r="I37" s="38"/>
      <c r="J37" s="38"/>
      <c r="K37" s="38"/>
      <c r="L37" s="38"/>
      <c r="M37" s="34"/>
      <c r="O37" s="35"/>
      <c r="P37" s="35"/>
      <c r="Q37" s="35"/>
    </row>
    <row r="38" spans="1:17" s="41" customFormat="1" ht="15" customHeight="1">
      <c r="A38" s="31"/>
      <c r="B38" s="39"/>
      <c r="C38" s="40"/>
      <c r="D38" s="32"/>
      <c r="E38" s="32"/>
      <c r="F38" s="32"/>
      <c r="G38" s="19"/>
      <c r="H38" s="19"/>
      <c r="I38" s="33"/>
      <c r="J38" s="33"/>
      <c r="K38" s="33"/>
      <c r="L38" s="33"/>
      <c r="M38" s="34"/>
      <c r="O38" s="42"/>
      <c r="P38" s="42"/>
      <c r="Q38" s="42"/>
    </row>
    <row r="39" spans="8:13" ht="14.25" customHeight="1">
      <c r="H39" s="10"/>
      <c r="I39" s="23"/>
      <c r="J39" s="23"/>
      <c r="K39" s="23"/>
      <c r="L39" s="23"/>
      <c r="M39" s="6" t="s">
        <v>5</v>
      </c>
    </row>
    <row r="40" spans="1:13" ht="20.25" customHeight="1" thickBot="1">
      <c r="A40" s="234" t="s">
        <v>23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12" t="s">
        <v>6</v>
      </c>
    </row>
    <row r="41" spans="1:17" s="9" customFormat="1" ht="27.75" customHeight="1" thickBot="1">
      <c r="A41" s="230" t="s">
        <v>7</v>
      </c>
      <c r="B41" s="221" t="s">
        <v>8</v>
      </c>
      <c r="C41" s="221" t="s">
        <v>17</v>
      </c>
      <c r="D41" s="221" t="s">
        <v>9</v>
      </c>
      <c r="E41" s="221" t="s">
        <v>11</v>
      </c>
      <c r="F41" s="227" t="s">
        <v>110</v>
      </c>
      <c r="G41" s="224" t="s">
        <v>10</v>
      </c>
      <c r="H41" s="243" t="s">
        <v>13</v>
      </c>
      <c r="I41" s="214" t="s">
        <v>14</v>
      </c>
      <c r="J41" s="214"/>
      <c r="K41" s="214"/>
      <c r="L41" s="214"/>
      <c r="M41" s="246" t="s">
        <v>12</v>
      </c>
      <c r="N41" s="8"/>
      <c r="O41" s="8"/>
      <c r="P41" s="8"/>
      <c r="Q41" s="8"/>
    </row>
    <row r="42" spans="1:13" ht="15" customHeight="1">
      <c r="A42" s="231"/>
      <c r="B42" s="222"/>
      <c r="C42" s="222"/>
      <c r="D42" s="222"/>
      <c r="E42" s="222"/>
      <c r="F42" s="228"/>
      <c r="G42" s="225"/>
      <c r="H42" s="244"/>
      <c r="I42" s="249" t="s">
        <v>1</v>
      </c>
      <c r="J42" s="220"/>
      <c r="K42" s="26" t="s">
        <v>2</v>
      </c>
      <c r="L42" s="50" t="s">
        <v>3</v>
      </c>
      <c r="M42" s="247"/>
    </row>
    <row r="43" spans="1:13" ht="31.5" customHeight="1" thickBot="1">
      <c r="A43" s="232"/>
      <c r="B43" s="223"/>
      <c r="C43" s="223"/>
      <c r="D43" s="223"/>
      <c r="E43" s="223"/>
      <c r="F43" s="229"/>
      <c r="G43" s="226"/>
      <c r="H43" s="245"/>
      <c r="I43" s="21" t="s">
        <v>15</v>
      </c>
      <c r="J43" s="22" t="s">
        <v>111</v>
      </c>
      <c r="K43" s="28" t="s">
        <v>47</v>
      </c>
      <c r="L43" s="22" t="s">
        <v>16</v>
      </c>
      <c r="M43" s="248"/>
    </row>
    <row r="44" spans="1:17" s="55" customFormat="1" ht="15" customHeight="1">
      <c r="A44" s="54">
        <v>111</v>
      </c>
      <c r="B44" s="29" t="s">
        <v>25</v>
      </c>
      <c r="C44" s="29" t="s">
        <v>26</v>
      </c>
      <c r="D44" s="29" t="s">
        <v>27</v>
      </c>
      <c r="E44" s="29" t="s">
        <v>28</v>
      </c>
      <c r="F44" s="172" t="s">
        <v>124</v>
      </c>
      <c r="G44" s="15" t="s">
        <v>22</v>
      </c>
      <c r="H44" s="84">
        <v>3600</v>
      </c>
      <c r="I44" s="85"/>
      <c r="J44" s="67"/>
      <c r="K44" s="67">
        <v>390</v>
      </c>
      <c r="L44" s="86"/>
      <c r="M44" s="87">
        <f aca="true" t="shared" si="2" ref="M44:M50">SUM(H44:L44)</f>
        <v>3990</v>
      </c>
      <c r="O44" s="56"/>
      <c r="P44" s="56"/>
      <c r="Q44" s="56"/>
    </row>
    <row r="45" spans="1:17" s="55" customFormat="1" ht="15" customHeight="1">
      <c r="A45" s="54">
        <v>111</v>
      </c>
      <c r="B45" s="29" t="s">
        <v>25</v>
      </c>
      <c r="C45" s="29" t="s">
        <v>26</v>
      </c>
      <c r="D45" s="29" t="s">
        <v>27</v>
      </c>
      <c r="E45" s="29" t="s">
        <v>29</v>
      </c>
      <c r="F45" s="172" t="s">
        <v>125</v>
      </c>
      <c r="G45" s="15" t="s">
        <v>22</v>
      </c>
      <c r="H45" s="84">
        <v>200</v>
      </c>
      <c r="I45" s="85"/>
      <c r="J45" s="67"/>
      <c r="K45" s="67">
        <v>60</v>
      </c>
      <c r="L45" s="86"/>
      <c r="M45" s="87">
        <f t="shared" si="2"/>
        <v>260</v>
      </c>
      <c r="O45" s="56"/>
      <c r="P45" s="56"/>
      <c r="Q45" s="56"/>
    </row>
    <row r="46" spans="1:17" s="55" customFormat="1" ht="15" customHeight="1">
      <c r="A46" s="54">
        <v>111</v>
      </c>
      <c r="B46" s="29" t="s">
        <v>25</v>
      </c>
      <c r="C46" s="29" t="s">
        <v>26</v>
      </c>
      <c r="D46" s="29" t="s">
        <v>27</v>
      </c>
      <c r="E46" s="29" t="s">
        <v>30</v>
      </c>
      <c r="F46" s="172" t="s">
        <v>129</v>
      </c>
      <c r="G46" s="15" t="s">
        <v>22</v>
      </c>
      <c r="H46" s="84">
        <v>100</v>
      </c>
      <c r="I46" s="88"/>
      <c r="J46" s="71"/>
      <c r="K46" s="71">
        <v>50</v>
      </c>
      <c r="L46" s="89"/>
      <c r="M46" s="87">
        <f t="shared" si="2"/>
        <v>150</v>
      </c>
      <c r="O46" s="56"/>
      <c r="P46" s="56"/>
      <c r="Q46" s="56"/>
    </row>
    <row r="47" spans="1:17" s="55" customFormat="1" ht="15" customHeight="1">
      <c r="A47" s="54">
        <v>111</v>
      </c>
      <c r="B47" s="29" t="s">
        <v>25</v>
      </c>
      <c r="C47" s="29" t="s">
        <v>26</v>
      </c>
      <c r="D47" s="29" t="s">
        <v>27</v>
      </c>
      <c r="E47" s="29" t="s">
        <v>31</v>
      </c>
      <c r="F47" s="172" t="s">
        <v>130</v>
      </c>
      <c r="G47" s="15" t="s">
        <v>22</v>
      </c>
      <c r="H47" s="84">
        <v>250</v>
      </c>
      <c r="I47" s="90"/>
      <c r="J47" s="74"/>
      <c r="K47" s="74">
        <v>250</v>
      </c>
      <c r="L47" s="91"/>
      <c r="M47" s="87">
        <f t="shared" si="2"/>
        <v>500</v>
      </c>
      <c r="O47" s="56"/>
      <c r="P47" s="56"/>
      <c r="Q47" s="56"/>
    </row>
    <row r="48" spans="1:17" s="58" customFormat="1" ht="15" customHeight="1">
      <c r="A48" s="54">
        <v>111</v>
      </c>
      <c r="B48" s="29" t="s">
        <v>25</v>
      </c>
      <c r="C48" s="29" t="s">
        <v>26</v>
      </c>
      <c r="D48" s="29" t="s">
        <v>27</v>
      </c>
      <c r="E48" s="29" t="s">
        <v>32</v>
      </c>
      <c r="F48" s="172" t="s">
        <v>131</v>
      </c>
      <c r="G48" s="15" t="s">
        <v>22</v>
      </c>
      <c r="H48" s="84">
        <v>332</v>
      </c>
      <c r="I48" s="88"/>
      <c r="J48" s="71"/>
      <c r="K48" s="71">
        <v>100</v>
      </c>
      <c r="L48" s="89"/>
      <c r="M48" s="87">
        <f t="shared" si="2"/>
        <v>432</v>
      </c>
      <c r="N48" s="57"/>
      <c r="O48" s="57"/>
      <c r="P48" s="57"/>
      <c r="Q48" s="57"/>
    </row>
    <row r="49" spans="1:17" s="58" customFormat="1" ht="15" customHeight="1">
      <c r="A49" s="54">
        <v>111</v>
      </c>
      <c r="B49" s="29" t="s">
        <v>25</v>
      </c>
      <c r="C49" s="29" t="s">
        <v>26</v>
      </c>
      <c r="D49" s="29" t="s">
        <v>27</v>
      </c>
      <c r="E49" s="29" t="s">
        <v>33</v>
      </c>
      <c r="F49" s="172" t="s">
        <v>132</v>
      </c>
      <c r="G49" s="15" t="s">
        <v>22</v>
      </c>
      <c r="H49" s="84">
        <v>3300</v>
      </c>
      <c r="I49" s="88"/>
      <c r="J49" s="71"/>
      <c r="K49" s="71">
        <v>204</v>
      </c>
      <c r="L49" s="89"/>
      <c r="M49" s="87">
        <f t="shared" si="2"/>
        <v>3504</v>
      </c>
      <c r="N49" s="57"/>
      <c r="O49" s="57"/>
      <c r="P49" s="57"/>
      <c r="Q49" s="57"/>
    </row>
    <row r="50" spans="1:17" s="58" customFormat="1" ht="15" customHeight="1" thickBot="1">
      <c r="A50" s="59">
        <v>1319</v>
      </c>
      <c r="B50" s="51" t="s">
        <v>25</v>
      </c>
      <c r="C50" s="51" t="s">
        <v>26</v>
      </c>
      <c r="D50" s="51" t="s">
        <v>27</v>
      </c>
      <c r="E50" s="51" t="s">
        <v>65</v>
      </c>
      <c r="F50" s="169" t="s">
        <v>133</v>
      </c>
      <c r="G50" s="52" t="s">
        <v>22</v>
      </c>
      <c r="H50" s="92">
        <v>0</v>
      </c>
      <c r="I50" s="93"/>
      <c r="J50" s="94">
        <v>2</v>
      </c>
      <c r="K50" s="94"/>
      <c r="L50" s="128"/>
      <c r="M50" s="96">
        <f t="shared" si="2"/>
        <v>2</v>
      </c>
      <c r="N50" s="57"/>
      <c r="O50" s="57"/>
      <c r="P50" s="57"/>
      <c r="Q50" s="57"/>
    </row>
    <row r="51" spans="1:17" s="184" customFormat="1" ht="15" customHeight="1" thickBot="1">
      <c r="A51" s="239" t="s">
        <v>196</v>
      </c>
      <c r="B51" s="240"/>
      <c r="C51" s="240"/>
      <c r="D51" s="240"/>
      <c r="E51" s="240"/>
      <c r="F51" s="240"/>
      <c r="G51" s="250"/>
      <c r="H51" s="186" t="s">
        <v>24</v>
      </c>
      <c r="I51" s="187">
        <f>SUM(I44:I50)</f>
        <v>0</v>
      </c>
      <c r="J51" s="187">
        <f>SUM(J44:J50)</f>
        <v>2</v>
      </c>
      <c r="K51" s="187">
        <f>SUM(K44:K50)</f>
        <v>1054</v>
      </c>
      <c r="L51" s="187">
        <f>SUM(L44:L50)</f>
        <v>0</v>
      </c>
      <c r="M51" s="188" t="s">
        <v>24</v>
      </c>
      <c r="N51" s="183"/>
      <c r="O51" s="183"/>
      <c r="P51" s="183"/>
      <c r="Q51" s="183"/>
    </row>
    <row r="52" spans="1:17" s="58" customFormat="1" ht="15" customHeight="1" thickBot="1">
      <c r="A52" s="59">
        <v>1319</v>
      </c>
      <c r="B52" s="51" t="s">
        <v>53</v>
      </c>
      <c r="C52" s="51" t="s">
        <v>35</v>
      </c>
      <c r="D52" s="51" t="s">
        <v>27</v>
      </c>
      <c r="E52" s="51" t="s">
        <v>65</v>
      </c>
      <c r="F52" s="169" t="s">
        <v>134</v>
      </c>
      <c r="G52" s="52" t="s">
        <v>66</v>
      </c>
      <c r="H52" s="92">
        <v>0</v>
      </c>
      <c r="I52" s="93"/>
      <c r="J52" s="94">
        <v>1</v>
      </c>
      <c r="K52" s="94"/>
      <c r="L52" s="128"/>
      <c r="M52" s="119">
        <f>SUM(H52:L52)</f>
        <v>1</v>
      </c>
      <c r="N52" s="57"/>
      <c r="O52" s="57"/>
      <c r="P52" s="57"/>
      <c r="Q52" s="57"/>
    </row>
    <row r="53" spans="1:17" s="184" customFormat="1" ht="15" customHeight="1" thickBot="1">
      <c r="A53" s="239" t="s">
        <v>196</v>
      </c>
      <c r="B53" s="240"/>
      <c r="C53" s="240"/>
      <c r="D53" s="240"/>
      <c r="E53" s="240"/>
      <c r="F53" s="240"/>
      <c r="G53" s="250"/>
      <c r="H53" s="186" t="s">
        <v>24</v>
      </c>
      <c r="I53" s="187">
        <f>SUM(I52)</f>
        <v>0</v>
      </c>
      <c r="J53" s="187">
        <f>SUM(J52)</f>
        <v>1</v>
      </c>
      <c r="K53" s="187">
        <f>SUM(K52)</f>
        <v>0</v>
      </c>
      <c r="L53" s="187">
        <f>SUM(L52)</f>
        <v>0</v>
      </c>
      <c r="M53" s="188" t="s">
        <v>24</v>
      </c>
      <c r="N53" s="183"/>
      <c r="O53" s="183"/>
      <c r="P53" s="183"/>
      <c r="Q53" s="183"/>
    </row>
    <row r="54" spans="1:17" s="58" customFormat="1" ht="15" customHeight="1" thickBot="1">
      <c r="A54" s="59">
        <v>1316</v>
      </c>
      <c r="B54" s="51" t="s">
        <v>38</v>
      </c>
      <c r="C54" s="51" t="s">
        <v>35</v>
      </c>
      <c r="D54" s="51" t="s">
        <v>27</v>
      </c>
      <c r="E54" s="51" t="s">
        <v>67</v>
      </c>
      <c r="F54" s="169" t="s">
        <v>135</v>
      </c>
      <c r="G54" s="52" t="s">
        <v>68</v>
      </c>
      <c r="H54" s="92">
        <v>0</v>
      </c>
      <c r="I54" s="93"/>
      <c r="J54" s="209">
        <v>2210</v>
      </c>
      <c r="K54" s="94"/>
      <c r="L54" s="128"/>
      <c r="M54" s="96">
        <f>SUM(H54:L54)</f>
        <v>2210</v>
      </c>
      <c r="N54" s="57"/>
      <c r="O54" s="57"/>
      <c r="P54" s="57"/>
      <c r="Q54" s="57"/>
    </row>
    <row r="55" spans="1:17" s="184" customFormat="1" ht="15" customHeight="1" thickBot="1">
      <c r="A55" s="239" t="s">
        <v>196</v>
      </c>
      <c r="B55" s="240"/>
      <c r="C55" s="240"/>
      <c r="D55" s="240"/>
      <c r="E55" s="240"/>
      <c r="F55" s="240"/>
      <c r="G55" s="250"/>
      <c r="H55" s="186" t="s">
        <v>24</v>
      </c>
      <c r="I55" s="187">
        <f>SUM(I54)</f>
        <v>0</v>
      </c>
      <c r="J55" s="187">
        <f>SUM(J54)</f>
        <v>2210</v>
      </c>
      <c r="K55" s="187">
        <f>SUM(K54)</f>
        <v>0</v>
      </c>
      <c r="L55" s="187">
        <f>SUM(L54)</f>
        <v>0</v>
      </c>
      <c r="M55" s="188" t="s">
        <v>24</v>
      </c>
      <c r="N55" s="183"/>
      <c r="O55" s="183"/>
      <c r="P55" s="183"/>
      <c r="Q55" s="183"/>
    </row>
    <row r="56" spans="1:17" s="58" customFormat="1" ht="15" customHeight="1">
      <c r="A56" s="120">
        <v>1318</v>
      </c>
      <c r="B56" s="121" t="s">
        <v>38</v>
      </c>
      <c r="C56" s="121" t="s">
        <v>35</v>
      </c>
      <c r="D56" s="121" t="s">
        <v>27</v>
      </c>
      <c r="E56" s="121" t="s">
        <v>65</v>
      </c>
      <c r="F56" s="170" t="s">
        <v>136</v>
      </c>
      <c r="G56" s="131" t="s">
        <v>69</v>
      </c>
      <c r="H56" s="123">
        <v>0</v>
      </c>
      <c r="I56" s="124"/>
      <c r="J56" s="125">
        <v>1567</v>
      </c>
      <c r="K56" s="125"/>
      <c r="L56" s="132"/>
      <c r="M56" s="127">
        <f>SUM(H56:L56)</f>
        <v>1567</v>
      </c>
      <c r="N56" s="57"/>
      <c r="O56" s="57"/>
      <c r="P56" s="57"/>
      <c r="Q56" s="57"/>
    </row>
    <row r="57" spans="1:17" s="58" customFormat="1" ht="15" customHeight="1" thickBot="1">
      <c r="A57" s="114">
        <v>1319</v>
      </c>
      <c r="B57" s="115" t="s">
        <v>38</v>
      </c>
      <c r="C57" s="115" t="s">
        <v>35</v>
      </c>
      <c r="D57" s="115" t="s">
        <v>27</v>
      </c>
      <c r="E57" s="115" t="s">
        <v>65</v>
      </c>
      <c r="F57" s="171" t="s">
        <v>136</v>
      </c>
      <c r="G57" s="129" t="s">
        <v>69</v>
      </c>
      <c r="H57" s="116">
        <v>0</v>
      </c>
      <c r="I57" s="107"/>
      <c r="J57" s="117">
        <v>1652</v>
      </c>
      <c r="K57" s="117"/>
      <c r="L57" s="130"/>
      <c r="M57" s="119">
        <f>SUM(H57:L57)</f>
        <v>1652</v>
      </c>
      <c r="N57" s="57"/>
      <c r="O57" s="57"/>
      <c r="P57" s="57"/>
      <c r="Q57" s="57"/>
    </row>
    <row r="58" spans="1:17" s="184" customFormat="1" ht="15" customHeight="1" thickBot="1">
      <c r="A58" s="239" t="s">
        <v>196</v>
      </c>
      <c r="B58" s="240"/>
      <c r="C58" s="240"/>
      <c r="D58" s="240"/>
      <c r="E58" s="240"/>
      <c r="F58" s="241"/>
      <c r="G58" s="189"/>
      <c r="H58" s="186" t="s">
        <v>24</v>
      </c>
      <c r="I58" s="187">
        <f>SUM(I56:I57)</f>
        <v>0</v>
      </c>
      <c r="J58" s="187">
        <f>SUM(J56:J57)</f>
        <v>3219</v>
      </c>
      <c r="K58" s="187">
        <f>SUM(K56:K57)</f>
        <v>0</v>
      </c>
      <c r="L58" s="187">
        <f>SUM(L56:L57)</f>
        <v>0</v>
      </c>
      <c r="M58" s="188" t="s">
        <v>24</v>
      </c>
      <c r="N58" s="183"/>
      <c r="O58" s="183"/>
      <c r="P58" s="183"/>
      <c r="Q58" s="183"/>
    </row>
    <row r="59" spans="1:17" s="55" customFormat="1" ht="15" customHeight="1">
      <c r="A59" s="54">
        <v>46</v>
      </c>
      <c r="B59" s="30" t="s">
        <v>38</v>
      </c>
      <c r="C59" s="30" t="s">
        <v>35</v>
      </c>
      <c r="D59" s="30" t="s">
        <v>27</v>
      </c>
      <c r="E59" s="30" t="s">
        <v>52</v>
      </c>
      <c r="F59" s="172" t="s">
        <v>137</v>
      </c>
      <c r="G59" s="43" t="s">
        <v>100</v>
      </c>
      <c r="H59" s="84">
        <v>0</v>
      </c>
      <c r="I59" s="90">
        <v>1820</v>
      </c>
      <c r="J59" s="74"/>
      <c r="K59" s="74"/>
      <c r="L59" s="91"/>
      <c r="M59" s="87">
        <f>SUM(H59:L59)</f>
        <v>1820</v>
      </c>
      <c r="O59" s="56"/>
      <c r="P59" s="56"/>
      <c r="Q59" s="56"/>
    </row>
    <row r="60" spans="1:17" s="55" customFormat="1" ht="15" customHeight="1">
      <c r="A60" s="54">
        <v>46</v>
      </c>
      <c r="B60" s="30" t="s">
        <v>38</v>
      </c>
      <c r="C60" s="30" t="s">
        <v>35</v>
      </c>
      <c r="D60" s="29" t="s">
        <v>27</v>
      </c>
      <c r="E60" s="30" t="s">
        <v>101</v>
      </c>
      <c r="F60" s="172" t="s">
        <v>138</v>
      </c>
      <c r="G60" s="43" t="s">
        <v>100</v>
      </c>
      <c r="H60" s="84">
        <v>0</v>
      </c>
      <c r="I60" s="90">
        <v>2213</v>
      </c>
      <c r="J60" s="74"/>
      <c r="K60" s="74"/>
      <c r="L60" s="91"/>
      <c r="M60" s="87">
        <f aca="true" t="shared" si="3" ref="M60:M68">SUM(H60:L60)</f>
        <v>2213</v>
      </c>
      <c r="O60" s="56"/>
      <c r="P60" s="56"/>
      <c r="Q60" s="56"/>
    </row>
    <row r="61" spans="1:17" s="55" customFormat="1" ht="15" customHeight="1">
      <c r="A61" s="54">
        <v>46</v>
      </c>
      <c r="B61" s="30" t="s">
        <v>38</v>
      </c>
      <c r="C61" s="30" t="s">
        <v>35</v>
      </c>
      <c r="D61" s="29" t="s">
        <v>27</v>
      </c>
      <c r="E61" s="30" t="s">
        <v>102</v>
      </c>
      <c r="F61" s="172" t="s">
        <v>139</v>
      </c>
      <c r="G61" s="43" t="s">
        <v>100</v>
      </c>
      <c r="H61" s="84">
        <v>0</v>
      </c>
      <c r="I61" s="208">
        <v>55967</v>
      </c>
      <c r="J61" s="74"/>
      <c r="K61" s="74"/>
      <c r="L61" s="91"/>
      <c r="M61" s="87">
        <f t="shared" si="3"/>
        <v>55967</v>
      </c>
      <c r="O61" s="56"/>
      <c r="P61" s="56"/>
      <c r="Q61" s="56"/>
    </row>
    <row r="62" spans="1:17" s="55" customFormat="1" ht="15" customHeight="1">
      <c r="A62" s="54">
        <v>111</v>
      </c>
      <c r="B62" s="30" t="s">
        <v>38</v>
      </c>
      <c r="C62" s="30" t="s">
        <v>35</v>
      </c>
      <c r="D62" s="29" t="s">
        <v>27</v>
      </c>
      <c r="E62" s="30" t="s">
        <v>103</v>
      </c>
      <c r="F62" s="172" t="s">
        <v>140</v>
      </c>
      <c r="G62" s="43" t="s">
        <v>100</v>
      </c>
      <c r="H62" s="84">
        <v>0</v>
      </c>
      <c r="I62" s="90"/>
      <c r="J62" s="74"/>
      <c r="K62" s="74">
        <v>940</v>
      </c>
      <c r="L62" s="91"/>
      <c r="M62" s="87">
        <f t="shared" si="3"/>
        <v>940</v>
      </c>
      <c r="O62" s="56"/>
      <c r="P62" s="56"/>
      <c r="Q62" s="56"/>
    </row>
    <row r="63" spans="1:17" s="55" customFormat="1" ht="15" customHeight="1">
      <c r="A63" s="54">
        <v>111</v>
      </c>
      <c r="B63" s="30" t="s">
        <v>38</v>
      </c>
      <c r="C63" s="30" t="s">
        <v>35</v>
      </c>
      <c r="D63" s="29" t="s">
        <v>27</v>
      </c>
      <c r="E63" s="30" t="s">
        <v>104</v>
      </c>
      <c r="F63" s="172" t="s">
        <v>142</v>
      </c>
      <c r="G63" s="43" t="s">
        <v>100</v>
      </c>
      <c r="H63" s="84">
        <v>0</v>
      </c>
      <c r="I63" s="90"/>
      <c r="J63" s="74"/>
      <c r="K63" s="74">
        <v>100</v>
      </c>
      <c r="L63" s="91"/>
      <c r="M63" s="87">
        <f t="shared" si="3"/>
        <v>100</v>
      </c>
      <c r="O63" s="56"/>
      <c r="P63" s="56"/>
      <c r="Q63" s="56"/>
    </row>
    <row r="64" spans="1:17" s="55" customFormat="1" ht="15" customHeight="1">
      <c r="A64" s="54">
        <v>111</v>
      </c>
      <c r="B64" s="30" t="s">
        <v>38</v>
      </c>
      <c r="C64" s="30" t="s">
        <v>35</v>
      </c>
      <c r="D64" s="29" t="s">
        <v>27</v>
      </c>
      <c r="E64" s="30" t="s">
        <v>52</v>
      </c>
      <c r="F64" s="172" t="s">
        <v>199</v>
      </c>
      <c r="G64" s="43" t="s">
        <v>100</v>
      </c>
      <c r="H64" s="84">
        <v>0</v>
      </c>
      <c r="I64" s="90"/>
      <c r="J64" s="74"/>
      <c r="K64" s="74">
        <v>490</v>
      </c>
      <c r="L64" s="91"/>
      <c r="M64" s="87">
        <f t="shared" si="3"/>
        <v>490</v>
      </c>
      <c r="O64" s="56"/>
      <c r="P64" s="56"/>
      <c r="Q64" s="56"/>
    </row>
    <row r="65" spans="1:17" s="55" customFormat="1" ht="15" customHeight="1">
      <c r="A65" s="54">
        <v>111</v>
      </c>
      <c r="B65" s="30" t="s">
        <v>38</v>
      </c>
      <c r="C65" s="30" t="s">
        <v>35</v>
      </c>
      <c r="D65" s="29" t="s">
        <v>27</v>
      </c>
      <c r="E65" s="30" t="s">
        <v>55</v>
      </c>
      <c r="F65" s="172" t="s">
        <v>141</v>
      </c>
      <c r="G65" s="43" t="s">
        <v>100</v>
      </c>
      <c r="H65" s="84">
        <v>0</v>
      </c>
      <c r="I65" s="90"/>
      <c r="J65" s="74"/>
      <c r="K65" s="74">
        <v>952</v>
      </c>
      <c r="L65" s="91"/>
      <c r="M65" s="87">
        <f t="shared" si="3"/>
        <v>952</v>
      </c>
      <c r="O65" s="56"/>
      <c r="P65" s="56"/>
      <c r="Q65" s="56"/>
    </row>
    <row r="66" spans="1:17" s="55" customFormat="1" ht="15" customHeight="1">
      <c r="A66" s="54">
        <v>111</v>
      </c>
      <c r="B66" s="30" t="s">
        <v>38</v>
      </c>
      <c r="C66" s="30" t="s">
        <v>35</v>
      </c>
      <c r="D66" s="29" t="s">
        <v>27</v>
      </c>
      <c r="E66" s="30" t="s">
        <v>33</v>
      </c>
      <c r="F66" s="172" t="s">
        <v>143</v>
      </c>
      <c r="G66" s="43" t="s">
        <v>100</v>
      </c>
      <c r="H66" s="84">
        <v>0</v>
      </c>
      <c r="I66" s="90"/>
      <c r="J66" s="74"/>
      <c r="K66" s="74">
        <v>1131</v>
      </c>
      <c r="L66" s="91"/>
      <c r="M66" s="87">
        <f t="shared" si="3"/>
        <v>1131</v>
      </c>
      <c r="O66" s="56"/>
      <c r="P66" s="56"/>
      <c r="Q66" s="56"/>
    </row>
    <row r="67" spans="1:17" s="55" customFormat="1" ht="15" customHeight="1">
      <c r="A67" s="54">
        <v>111</v>
      </c>
      <c r="B67" s="30" t="s">
        <v>38</v>
      </c>
      <c r="C67" s="30" t="s">
        <v>35</v>
      </c>
      <c r="D67" s="29" t="s">
        <v>27</v>
      </c>
      <c r="E67" s="30" t="s">
        <v>101</v>
      </c>
      <c r="F67" s="172" t="s">
        <v>144</v>
      </c>
      <c r="G67" s="43" t="s">
        <v>100</v>
      </c>
      <c r="H67" s="84">
        <v>0</v>
      </c>
      <c r="I67" s="90"/>
      <c r="J67" s="74"/>
      <c r="K67" s="74">
        <v>887</v>
      </c>
      <c r="L67" s="91"/>
      <c r="M67" s="87">
        <f t="shared" si="3"/>
        <v>887</v>
      </c>
      <c r="O67" s="56"/>
      <c r="P67" s="56"/>
      <c r="Q67" s="56"/>
    </row>
    <row r="68" spans="1:17" s="55" customFormat="1" ht="15" customHeight="1" thickBot="1">
      <c r="A68" s="59">
        <v>111</v>
      </c>
      <c r="B68" s="51" t="s">
        <v>38</v>
      </c>
      <c r="C68" s="51" t="s">
        <v>35</v>
      </c>
      <c r="D68" s="60" t="s">
        <v>27</v>
      </c>
      <c r="E68" s="51" t="s">
        <v>102</v>
      </c>
      <c r="F68" s="180" t="s">
        <v>145</v>
      </c>
      <c r="G68" s="52" t="s">
        <v>100</v>
      </c>
      <c r="H68" s="92">
        <v>0</v>
      </c>
      <c r="I68" s="164"/>
      <c r="J68" s="165"/>
      <c r="K68" s="207">
        <v>7500</v>
      </c>
      <c r="L68" s="166"/>
      <c r="M68" s="96">
        <f t="shared" si="3"/>
        <v>7500</v>
      </c>
      <c r="O68" s="56"/>
      <c r="P68" s="56"/>
      <c r="Q68" s="56"/>
    </row>
    <row r="69" spans="1:17" s="184" customFormat="1" ht="15" customHeight="1" thickBot="1">
      <c r="A69" s="239" t="s">
        <v>196</v>
      </c>
      <c r="B69" s="240"/>
      <c r="C69" s="240"/>
      <c r="D69" s="240"/>
      <c r="E69" s="240"/>
      <c r="F69" s="241"/>
      <c r="G69" s="189"/>
      <c r="H69" s="186" t="s">
        <v>24</v>
      </c>
      <c r="I69" s="187">
        <f>SUM(I59:I68)</f>
        <v>60000</v>
      </c>
      <c r="J69" s="187">
        <f>SUM(J59:J68)</f>
        <v>0</v>
      </c>
      <c r="K69" s="187">
        <f>SUM(K59:K68)</f>
        <v>12000</v>
      </c>
      <c r="L69" s="187">
        <f>SUM(L59:L68)</f>
        <v>0</v>
      </c>
      <c r="M69" s="188" t="s">
        <v>24</v>
      </c>
      <c r="N69" s="183"/>
      <c r="O69" s="183"/>
      <c r="P69" s="183"/>
      <c r="Q69" s="183"/>
    </row>
    <row r="70" spans="1:17" s="58" customFormat="1" ht="15" customHeight="1">
      <c r="A70" s="62">
        <v>41</v>
      </c>
      <c r="B70" s="45" t="s">
        <v>38</v>
      </c>
      <c r="C70" s="45" t="s">
        <v>35</v>
      </c>
      <c r="D70" s="45" t="s">
        <v>27</v>
      </c>
      <c r="E70" s="46" t="s">
        <v>96</v>
      </c>
      <c r="F70" s="173" t="s">
        <v>147</v>
      </c>
      <c r="G70" s="14"/>
      <c r="H70" s="148">
        <v>99827</v>
      </c>
      <c r="I70" s="108"/>
      <c r="J70" s="99"/>
      <c r="K70" s="99"/>
      <c r="L70" s="98">
        <v>30350</v>
      </c>
      <c r="M70" s="101">
        <f aca="true" t="shared" si="4" ref="M70:M77">SUM(H70:L70)</f>
        <v>130177</v>
      </c>
      <c r="N70" s="57"/>
      <c r="O70" s="57"/>
      <c r="P70" s="57"/>
      <c r="Q70" s="57"/>
    </row>
    <row r="71" spans="1:17" s="58" customFormat="1" ht="15" customHeight="1">
      <c r="A71" s="62">
        <v>41</v>
      </c>
      <c r="B71" s="45" t="s">
        <v>38</v>
      </c>
      <c r="C71" s="45" t="s">
        <v>35</v>
      </c>
      <c r="D71" s="45" t="s">
        <v>27</v>
      </c>
      <c r="E71" s="46" t="s">
        <v>97</v>
      </c>
      <c r="F71" s="173" t="s">
        <v>148</v>
      </c>
      <c r="G71" s="14"/>
      <c r="H71" s="148">
        <v>917</v>
      </c>
      <c r="I71" s="108"/>
      <c r="J71" s="99"/>
      <c r="K71" s="99"/>
      <c r="L71" s="98">
        <v>550</v>
      </c>
      <c r="M71" s="101">
        <f t="shared" si="4"/>
        <v>1467</v>
      </c>
      <c r="N71" s="57"/>
      <c r="O71" s="57"/>
      <c r="P71" s="57"/>
      <c r="Q71" s="57"/>
    </row>
    <row r="72" spans="1:17" s="58" customFormat="1" ht="15" customHeight="1">
      <c r="A72" s="62">
        <v>41</v>
      </c>
      <c r="B72" s="45" t="s">
        <v>38</v>
      </c>
      <c r="C72" s="45" t="s">
        <v>35</v>
      </c>
      <c r="D72" s="45" t="s">
        <v>27</v>
      </c>
      <c r="E72" s="46" t="s">
        <v>55</v>
      </c>
      <c r="F72" s="173" t="s">
        <v>149</v>
      </c>
      <c r="G72" s="14"/>
      <c r="H72" s="148">
        <v>1000</v>
      </c>
      <c r="I72" s="108"/>
      <c r="J72" s="99"/>
      <c r="K72" s="99"/>
      <c r="L72" s="98">
        <v>2000</v>
      </c>
      <c r="M72" s="101">
        <f t="shared" si="4"/>
        <v>3000</v>
      </c>
      <c r="N72" s="57"/>
      <c r="O72" s="57"/>
      <c r="P72" s="57"/>
      <c r="Q72" s="57"/>
    </row>
    <row r="73" spans="1:17" s="58" customFormat="1" ht="15" customHeight="1">
      <c r="A73" s="62">
        <v>41</v>
      </c>
      <c r="B73" s="45" t="s">
        <v>38</v>
      </c>
      <c r="C73" s="45" t="s">
        <v>35</v>
      </c>
      <c r="D73" s="45" t="s">
        <v>27</v>
      </c>
      <c r="E73" s="45" t="s">
        <v>39</v>
      </c>
      <c r="F73" s="173" t="s">
        <v>150</v>
      </c>
      <c r="G73" s="14"/>
      <c r="H73" s="148">
        <v>82</v>
      </c>
      <c r="I73" s="108"/>
      <c r="J73" s="99"/>
      <c r="K73" s="99"/>
      <c r="L73" s="98">
        <v>118</v>
      </c>
      <c r="M73" s="101">
        <f t="shared" si="4"/>
        <v>200</v>
      </c>
      <c r="N73" s="57"/>
      <c r="O73" s="57"/>
      <c r="P73" s="57"/>
      <c r="Q73" s="57"/>
    </row>
    <row r="74" spans="1:17" s="58" customFormat="1" ht="15" customHeight="1">
      <c r="A74" s="54">
        <v>41</v>
      </c>
      <c r="B74" s="45" t="s">
        <v>38</v>
      </c>
      <c r="C74" s="45" t="s">
        <v>35</v>
      </c>
      <c r="D74" s="29" t="s">
        <v>27</v>
      </c>
      <c r="E74" s="29" t="s">
        <v>41</v>
      </c>
      <c r="F74" s="172" t="s">
        <v>151</v>
      </c>
      <c r="G74" s="15"/>
      <c r="H74" s="149">
        <v>540</v>
      </c>
      <c r="I74" s="109"/>
      <c r="J74" s="71"/>
      <c r="K74" s="71"/>
      <c r="L74" s="88">
        <v>828</v>
      </c>
      <c r="M74" s="87">
        <f t="shared" si="4"/>
        <v>1368</v>
      </c>
      <c r="N74" s="57"/>
      <c r="O74" s="57"/>
      <c r="P74" s="57"/>
      <c r="Q74" s="57"/>
    </row>
    <row r="75" spans="1:17" s="58" customFormat="1" ht="15" customHeight="1">
      <c r="A75" s="54">
        <v>41</v>
      </c>
      <c r="B75" s="45" t="s">
        <v>38</v>
      </c>
      <c r="C75" s="45" t="s">
        <v>35</v>
      </c>
      <c r="D75" s="29" t="s">
        <v>27</v>
      </c>
      <c r="E75" s="29" t="s">
        <v>42</v>
      </c>
      <c r="F75" s="172" t="s">
        <v>152</v>
      </c>
      <c r="G75" s="15"/>
      <c r="H75" s="149">
        <f>16356+247</f>
        <v>16603</v>
      </c>
      <c r="I75" s="151"/>
      <c r="J75" s="71"/>
      <c r="K75" s="71"/>
      <c r="L75" s="88">
        <f>3644+887</f>
        <v>4531</v>
      </c>
      <c r="M75" s="161">
        <f t="shared" si="4"/>
        <v>21134</v>
      </c>
      <c r="N75" s="57"/>
      <c r="O75" s="57"/>
      <c r="P75" s="57"/>
      <c r="Q75" s="57"/>
    </row>
    <row r="76" spans="1:17" s="58" customFormat="1" ht="15" customHeight="1">
      <c r="A76" s="54">
        <v>41</v>
      </c>
      <c r="B76" s="45" t="s">
        <v>38</v>
      </c>
      <c r="C76" s="45" t="s">
        <v>35</v>
      </c>
      <c r="D76" s="29" t="s">
        <v>27</v>
      </c>
      <c r="E76" s="29" t="s">
        <v>43</v>
      </c>
      <c r="F76" s="172" t="s">
        <v>153</v>
      </c>
      <c r="G76" s="15"/>
      <c r="H76" s="149">
        <v>245</v>
      </c>
      <c r="I76" s="152"/>
      <c r="J76" s="71"/>
      <c r="K76" s="71"/>
      <c r="L76" s="88">
        <v>355</v>
      </c>
      <c r="M76" s="161">
        <f t="shared" si="4"/>
        <v>600</v>
      </c>
      <c r="N76" s="57"/>
      <c r="O76" s="57"/>
      <c r="P76" s="57"/>
      <c r="Q76" s="57"/>
    </row>
    <row r="77" spans="1:17" s="58" customFormat="1" ht="15" customHeight="1" thickBot="1">
      <c r="A77" s="59">
        <v>41</v>
      </c>
      <c r="B77" s="60" t="s">
        <v>38</v>
      </c>
      <c r="C77" s="60" t="s">
        <v>35</v>
      </c>
      <c r="D77" s="60" t="s">
        <v>27</v>
      </c>
      <c r="E77" s="60" t="s">
        <v>44</v>
      </c>
      <c r="F77" s="169" t="s">
        <v>154</v>
      </c>
      <c r="G77" s="61"/>
      <c r="H77" s="162">
        <f>769+3447</f>
        <v>4216</v>
      </c>
      <c r="I77" s="153"/>
      <c r="J77" s="94"/>
      <c r="K77" s="94"/>
      <c r="L77" s="93">
        <f>1478+4984</f>
        <v>6462</v>
      </c>
      <c r="M77" s="163">
        <f t="shared" si="4"/>
        <v>10678</v>
      </c>
      <c r="N77" s="57"/>
      <c r="O77" s="57"/>
      <c r="P77" s="57"/>
      <c r="Q77" s="57"/>
    </row>
    <row r="78" spans="1:17" s="184" customFormat="1" ht="15" customHeight="1" thickBot="1">
      <c r="A78" s="239" t="s">
        <v>196</v>
      </c>
      <c r="B78" s="240"/>
      <c r="C78" s="240"/>
      <c r="D78" s="240"/>
      <c r="E78" s="240"/>
      <c r="F78" s="241"/>
      <c r="G78" s="189"/>
      <c r="H78" s="186" t="s">
        <v>24</v>
      </c>
      <c r="I78" s="187">
        <f>SUM(I70:I77)</f>
        <v>0</v>
      </c>
      <c r="J78" s="187">
        <f>SUM(J70:J77)</f>
        <v>0</v>
      </c>
      <c r="K78" s="187">
        <f>SUM(K70:K77)</f>
        <v>0</v>
      </c>
      <c r="L78" s="187">
        <f>SUM(L70:L77)</f>
        <v>45194</v>
      </c>
      <c r="M78" s="188" t="s">
        <v>24</v>
      </c>
      <c r="N78" s="183"/>
      <c r="O78" s="183"/>
      <c r="P78" s="183"/>
      <c r="Q78" s="183"/>
    </row>
    <row r="79" spans="1:17" s="158" customFormat="1" ht="15" customHeight="1">
      <c r="A79" s="40"/>
      <c r="B79" s="154"/>
      <c r="C79" s="154"/>
      <c r="D79" s="154"/>
      <c r="E79" s="154"/>
      <c r="F79" s="154"/>
      <c r="G79" s="155"/>
      <c r="H79" s="156"/>
      <c r="I79" s="147"/>
      <c r="J79" s="147"/>
      <c r="K79" s="147"/>
      <c r="L79" s="147"/>
      <c r="M79" s="6" t="s">
        <v>98</v>
      </c>
      <c r="N79" s="157"/>
      <c r="O79" s="157"/>
      <c r="P79" s="157"/>
      <c r="Q79" s="157"/>
    </row>
    <row r="80" spans="1:17" s="158" customFormat="1" ht="15" customHeight="1" thickBot="1">
      <c r="A80" s="40"/>
      <c r="B80" s="154"/>
      <c r="C80" s="154"/>
      <c r="D80" s="154"/>
      <c r="E80" s="154"/>
      <c r="F80" s="154"/>
      <c r="G80" s="155"/>
      <c r="H80" s="156"/>
      <c r="I80" s="147"/>
      <c r="J80" s="147"/>
      <c r="K80" s="147"/>
      <c r="L80" s="147"/>
      <c r="M80" s="12" t="s">
        <v>6</v>
      </c>
      <c r="N80" s="157"/>
      <c r="O80" s="157"/>
      <c r="P80" s="157"/>
      <c r="Q80" s="157"/>
    </row>
    <row r="81" spans="1:17" s="9" customFormat="1" ht="27.75" customHeight="1" thickBot="1">
      <c r="A81" s="230" t="s">
        <v>7</v>
      </c>
      <c r="B81" s="221" t="s">
        <v>8</v>
      </c>
      <c r="C81" s="221" t="s">
        <v>17</v>
      </c>
      <c r="D81" s="221" t="s">
        <v>9</v>
      </c>
      <c r="E81" s="221" t="s">
        <v>11</v>
      </c>
      <c r="F81" s="227" t="s">
        <v>110</v>
      </c>
      <c r="G81" s="224" t="s">
        <v>10</v>
      </c>
      <c r="H81" s="210" t="s">
        <v>13</v>
      </c>
      <c r="I81" s="213" t="s">
        <v>14</v>
      </c>
      <c r="J81" s="214"/>
      <c r="K81" s="214"/>
      <c r="L81" s="215"/>
      <c r="M81" s="216" t="s">
        <v>12</v>
      </c>
      <c r="N81" s="8"/>
      <c r="O81" s="8"/>
      <c r="P81" s="8"/>
      <c r="Q81" s="8"/>
    </row>
    <row r="82" spans="1:13" ht="15" customHeight="1">
      <c r="A82" s="231"/>
      <c r="B82" s="222"/>
      <c r="C82" s="222"/>
      <c r="D82" s="222"/>
      <c r="E82" s="222"/>
      <c r="F82" s="228"/>
      <c r="G82" s="225"/>
      <c r="H82" s="211"/>
      <c r="I82" s="219" t="s">
        <v>1</v>
      </c>
      <c r="J82" s="220"/>
      <c r="K82" s="26" t="s">
        <v>2</v>
      </c>
      <c r="L82" s="27" t="s">
        <v>3</v>
      </c>
      <c r="M82" s="217"/>
    </row>
    <row r="83" spans="1:13" ht="31.5" customHeight="1" thickBot="1">
      <c r="A83" s="232"/>
      <c r="B83" s="223"/>
      <c r="C83" s="223"/>
      <c r="D83" s="223"/>
      <c r="E83" s="223"/>
      <c r="F83" s="229"/>
      <c r="G83" s="226"/>
      <c r="H83" s="212"/>
      <c r="I83" s="48" t="s">
        <v>15</v>
      </c>
      <c r="J83" s="22" t="s">
        <v>111</v>
      </c>
      <c r="K83" s="28" t="s">
        <v>47</v>
      </c>
      <c r="L83" s="49" t="s">
        <v>16</v>
      </c>
      <c r="M83" s="218"/>
    </row>
    <row r="84" spans="1:17" s="58" customFormat="1" ht="15" customHeight="1">
      <c r="A84" s="62">
        <v>41</v>
      </c>
      <c r="B84" s="45" t="s">
        <v>38</v>
      </c>
      <c r="C84" s="45" t="s">
        <v>38</v>
      </c>
      <c r="D84" s="45" t="s">
        <v>27</v>
      </c>
      <c r="E84" s="45" t="s">
        <v>40</v>
      </c>
      <c r="F84" s="173" t="s">
        <v>155</v>
      </c>
      <c r="G84" s="14"/>
      <c r="H84" s="150">
        <v>55558</v>
      </c>
      <c r="I84" s="108"/>
      <c r="J84" s="99"/>
      <c r="K84" s="99"/>
      <c r="L84" s="98">
        <v>114000</v>
      </c>
      <c r="M84" s="101">
        <f>SUM(H84:L84)</f>
        <v>169558</v>
      </c>
      <c r="N84" s="57"/>
      <c r="O84" s="57"/>
      <c r="P84" s="57"/>
      <c r="Q84" s="57"/>
    </row>
    <row r="85" spans="1:17" s="58" customFormat="1" ht="15" customHeight="1">
      <c r="A85" s="62">
        <v>41</v>
      </c>
      <c r="B85" s="46" t="s">
        <v>38</v>
      </c>
      <c r="C85" s="46" t="s">
        <v>38</v>
      </c>
      <c r="D85" s="29" t="s">
        <v>27</v>
      </c>
      <c r="E85" s="46" t="s">
        <v>41</v>
      </c>
      <c r="F85" s="172" t="s">
        <v>156</v>
      </c>
      <c r="G85" s="14"/>
      <c r="H85" s="150">
        <v>0</v>
      </c>
      <c r="I85" s="146"/>
      <c r="J85" s="99"/>
      <c r="K85" s="99"/>
      <c r="L85" s="98">
        <v>27</v>
      </c>
      <c r="M85" s="101">
        <f>SUM(H85:L85)</f>
        <v>27</v>
      </c>
      <c r="N85" s="57"/>
      <c r="O85" s="57"/>
      <c r="P85" s="57"/>
      <c r="Q85" s="57"/>
    </row>
    <row r="86" spans="1:17" s="58" customFormat="1" ht="15" customHeight="1">
      <c r="A86" s="54">
        <v>41</v>
      </c>
      <c r="B86" s="45" t="s">
        <v>38</v>
      </c>
      <c r="C86" s="45" t="s">
        <v>38</v>
      </c>
      <c r="D86" s="29" t="s">
        <v>27</v>
      </c>
      <c r="E86" s="29" t="s">
        <v>45</v>
      </c>
      <c r="F86" s="172" t="s">
        <v>157</v>
      </c>
      <c r="G86" s="15"/>
      <c r="H86" s="149">
        <v>10592</v>
      </c>
      <c r="I86" s="109"/>
      <c r="J86" s="71"/>
      <c r="K86" s="71"/>
      <c r="L86" s="88">
        <v>32500</v>
      </c>
      <c r="M86" s="87">
        <f>SUM(H86:L86)</f>
        <v>43092</v>
      </c>
      <c r="N86" s="57"/>
      <c r="O86" s="57"/>
      <c r="P86" s="57"/>
      <c r="Q86" s="57"/>
    </row>
    <row r="87" spans="1:17" s="58" customFormat="1" ht="15" customHeight="1" thickBot="1">
      <c r="A87" s="135">
        <v>43</v>
      </c>
      <c r="B87" s="143" t="s">
        <v>38</v>
      </c>
      <c r="C87" s="143" t="s">
        <v>38</v>
      </c>
      <c r="D87" s="29" t="s">
        <v>27</v>
      </c>
      <c r="E87" s="143" t="s">
        <v>95</v>
      </c>
      <c r="F87" s="174" t="s">
        <v>158</v>
      </c>
      <c r="G87" s="61"/>
      <c r="H87" s="162">
        <v>0</v>
      </c>
      <c r="I87" s="185"/>
      <c r="J87" s="94"/>
      <c r="K87" s="94"/>
      <c r="L87" s="206">
        <v>84</v>
      </c>
      <c r="M87" s="96">
        <f>SUM(H87:L87)</f>
        <v>84</v>
      </c>
      <c r="N87" s="57"/>
      <c r="O87" s="57"/>
      <c r="P87" s="57"/>
      <c r="Q87" s="57"/>
    </row>
    <row r="88" spans="1:17" s="184" customFormat="1" ht="15" customHeight="1" thickBot="1">
      <c r="A88" s="239" t="s">
        <v>196</v>
      </c>
      <c r="B88" s="240"/>
      <c r="C88" s="240"/>
      <c r="D88" s="240"/>
      <c r="E88" s="240"/>
      <c r="F88" s="241"/>
      <c r="G88" s="190"/>
      <c r="H88" s="191" t="s">
        <v>24</v>
      </c>
      <c r="I88" s="192">
        <f>SUM(I84:I87)</f>
        <v>0</v>
      </c>
      <c r="J88" s="192">
        <f>SUM(J84:J87)</f>
        <v>0</v>
      </c>
      <c r="K88" s="192">
        <f>SUM(K84:K87)</f>
        <v>0</v>
      </c>
      <c r="L88" s="192">
        <f>SUM(L84:L87)</f>
        <v>146611</v>
      </c>
      <c r="M88" s="188" t="s">
        <v>24</v>
      </c>
      <c r="N88" s="183"/>
      <c r="O88" s="183"/>
      <c r="P88" s="183"/>
      <c r="Q88" s="183"/>
    </row>
    <row r="89" spans="1:17" s="58" customFormat="1" ht="15" customHeight="1" thickBot="1">
      <c r="A89" s="63">
        <v>46</v>
      </c>
      <c r="B89" s="64" t="s">
        <v>34</v>
      </c>
      <c r="C89" s="64" t="s">
        <v>35</v>
      </c>
      <c r="D89" s="64" t="s">
        <v>36</v>
      </c>
      <c r="E89" s="64" t="s">
        <v>37</v>
      </c>
      <c r="F89" s="176" t="s">
        <v>146</v>
      </c>
      <c r="G89" s="53"/>
      <c r="H89" s="102">
        <v>0</v>
      </c>
      <c r="I89" s="107">
        <v>61353</v>
      </c>
      <c r="J89" s="103"/>
      <c r="K89" s="103"/>
      <c r="L89" s="104"/>
      <c r="M89" s="105">
        <f>SUM(H89:L89)</f>
        <v>61353</v>
      </c>
      <c r="N89" s="57"/>
      <c r="O89" s="57"/>
      <c r="P89" s="57"/>
      <c r="Q89" s="57"/>
    </row>
    <row r="90" spans="1:17" s="184" customFormat="1" ht="15" customHeight="1" thickBot="1">
      <c r="A90" s="239" t="s">
        <v>196</v>
      </c>
      <c r="B90" s="240"/>
      <c r="C90" s="240"/>
      <c r="D90" s="240"/>
      <c r="E90" s="240"/>
      <c r="F90" s="241"/>
      <c r="G90" s="190"/>
      <c r="H90" s="191" t="s">
        <v>24</v>
      </c>
      <c r="I90" s="192">
        <f>SUM(I89)</f>
        <v>61353</v>
      </c>
      <c r="J90" s="192">
        <f>SUM(J89)</f>
        <v>0</v>
      </c>
      <c r="K90" s="192">
        <f>SUM(K89)</f>
        <v>0</v>
      </c>
      <c r="L90" s="192">
        <f>SUM(L89)</f>
        <v>0</v>
      </c>
      <c r="M90" s="188" t="s">
        <v>24</v>
      </c>
      <c r="N90" s="183"/>
      <c r="O90" s="183"/>
      <c r="P90" s="183"/>
      <c r="Q90" s="183"/>
    </row>
    <row r="91" spans="1:17" s="58" customFormat="1" ht="15" customHeight="1">
      <c r="A91" s="120">
        <v>41</v>
      </c>
      <c r="B91" s="121" t="s">
        <v>48</v>
      </c>
      <c r="C91" s="121" t="s">
        <v>35</v>
      </c>
      <c r="D91" s="121" t="s">
        <v>49</v>
      </c>
      <c r="E91" s="121" t="s">
        <v>75</v>
      </c>
      <c r="F91" s="170" t="s">
        <v>159</v>
      </c>
      <c r="G91" s="131"/>
      <c r="H91" s="123">
        <v>375722</v>
      </c>
      <c r="I91" s="124"/>
      <c r="J91" s="125"/>
      <c r="K91" s="125"/>
      <c r="L91" s="126">
        <v>4481</v>
      </c>
      <c r="M91" s="127">
        <f>SUM(H91:L91)</f>
        <v>380203</v>
      </c>
      <c r="N91" s="57"/>
      <c r="O91" s="57"/>
      <c r="P91" s="57"/>
      <c r="Q91" s="57"/>
    </row>
    <row r="92" spans="1:17" s="58" customFormat="1" ht="15" customHeight="1">
      <c r="A92" s="62">
        <v>41</v>
      </c>
      <c r="B92" s="46" t="s">
        <v>48</v>
      </c>
      <c r="C92" s="46" t="s">
        <v>35</v>
      </c>
      <c r="D92" s="46" t="s">
        <v>49</v>
      </c>
      <c r="E92" s="46" t="s">
        <v>76</v>
      </c>
      <c r="F92" s="173" t="s">
        <v>160</v>
      </c>
      <c r="G92" s="47"/>
      <c r="H92" s="97">
        <v>37580</v>
      </c>
      <c r="I92" s="98"/>
      <c r="J92" s="99"/>
      <c r="K92" s="99"/>
      <c r="L92" s="100">
        <v>2657</v>
      </c>
      <c r="M92" s="101">
        <f aca="true" t="shared" si="5" ref="M92:M97">SUM(H92:L92)</f>
        <v>40237</v>
      </c>
      <c r="N92" s="57"/>
      <c r="O92" s="57"/>
      <c r="P92" s="57"/>
      <c r="Q92" s="57"/>
    </row>
    <row r="93" spans="1:17" s="58" customFormat="1" ht="15" customHeight="1">
      <c r="A93" s="54">
        <v>41</v>
      </c>
      <c r="B93" s="30" t="s">
        <v>48</v>
      </c>
      <c r="C93" s="30" t="s">
        <v>35</v>
      </c>
      <c r="D93" s="30" t="s">
        <v>49</v>
      </c>
      <c r="E93" s="30" t="s">
        <v>77</v>
      </c>
      <c r="F93" s="172" t="s">
        <v>161</v>
      </c>
      <c r="G93" s="43"/>
      <c r="H93" s="84">
        <v>506004</v>
      </c>
      <c r="I93" s="88"/>
      <c r="J93" s="71"/>
      <c r="K93" s="71"/>
      <c r="L93" s="89">
        <v>1762</v>
      </c>
      <c r="M93" s="87">
        <f t="shared" si="5"/>
        <v>507766</v>
      </c>
      <c r="N93" s="57"/>
      <c r="O93" s="57"/>
      <c r="P93" s="57"/>
      <c r="Q93" s="57"/>
    </row>
    <row r="94" spans="1:17" s="58" customFormat="1" ht="15" customHeight="1">
      <c r="A94" s="54">
        <v>41</v>
      </c>
      <c r="B94" s="30" t="s">
        <v>48</v>
      </c>
      <c r="C94" s="30" t="s">
        <v>35</v>
      </c>
      <c r="D94" s="30" t="s">
        <v>49</v>
      </c>
      <c r="E94" s="30" t="s">
        <v>78</v>
      </c>
      <c r="F94" s="172" t="s">
        <v>162</v>
      </c>
      <c r="G94" s="43"/>
      <c r="H94" s="84">
        <v>93931</v>
      </c>
      <c r="I94" s="88"/>
      <c r="J94" s="71"/>
      <c r="K94" s="71"/>
      <c r="L94" s="89">
        <v>-2608</v>
      </c>
      <c r="M94" s="87">
        <f t="shared" si="5"/>
        <v>91323</v>
      </c>
      <c r="N94" s="57"/>
      <c r="O94" s="57"/>
      <c r="P94" s="57"/>
      <c r="Q94" s="57"/>
    </row>
    <row r="95" spans="1:17" s="58" customFormat="1" ht="15" customHeight="1">
      <c r="A95" s="54">
        <v>41</v>
      </c>
      <c r="B95" s="30" t="s">
        <v>48</v>
      </c>
      <c r="C95" s="30" t="s">
        <v>35</v>
      </c>
      <c r="D95" s="30" t="s">
        <v>49</v>
      </c>
      <c r="E95" s="30" t="s">
        <v>79</v>
      </c>
      <c r="F95" s="172" t="s">
        <v>163</v>
      </c>
      <c r="G95" s="43"/>
      <c r="H95" s="84">
        <v>0</v>
      </c>
      <c r="I95" s="88"/>
      <c r="J95" s="71"/>
      <c r="K95" s="71"/>
      <c r="L95" s="89">
        <v>3507</v>
      </c>
      <c r="M95" s="87">
        <f t="shared" si="5"/>
        <v>3507</v>
      </c>
      <c r="N95" s="57"/>
      <c r="O95" s="57"/>
      <c r="P95" s="57"/>
      <c r="Q95" s="57"/>
    </row>
    <row r="96" spans="1:17" s="58" customFormat="1" ht="15" customHeight="1">
      <c r="A96" s="54">
        <v>41</v>
      </c>
      <c r="B96" s="30" t="s">
        <v>48</v>
      </c>
      <c r="C96" s="30" t="s">
        <v>35</v>
      </c>
      <c r="D96" s="30" t="s">
        <v>49</v>
      </c>
      <c r="E96" s="30" t="s">
        <v>29</v>
      </c>
      <c r="F96" s="172" t="s">
        <v>164</v>
      </c>
      <c r="G96" s="43"/>
      <c r="H96" s="84">
        <v>13151</v>
      </c>
      <c r="I96" s="88"/>
      <c r="J96" s="71"/>
      <c r="K96" s="71"/>
      <c r="L96" s="89">
        <v>124</v>
      </c>
      <c r="M96" s="87">
        <f t="shared" si="5"/>
        <v>13275</v>
      </c>
      <c r="N96" s="57"/>
      <c r="O96" s="57"/>
      <c r="P96" s="57"/>
      <c r="Q96" s="57"/>
    </row>
    <row r="97" spans="1:17" s="58" customFormat="1" ht="15" customHeight="1">
      <c r="A97" s="54">
        <v>41</v>
      </c>
      <c r="B97" s="30" t="s">
        <v>48</v>
      </c>
      <c r="C97" s="30" t="s">
        <v>35</v>
      </c>
      <c r="D97" s="30" t="s">
        <v>49</v>
      </c>
      <c r="E97" s="30" t="s">
        <v>80</v>
      </c>
      <c r="F97" s="172" t="s">
        <v>165</v>
      </c>
      <c r="G97" s="43"/>
      <c r="H97" s="84">
        <v>150289</v>
      </c>
      <c r="I97" s="88"/>
      <c r="J97" s="71"/>
      <c r="K97" s="71"/>
      <c r="L97" s="89">
        <v>1253</v>
      </c>
      <c r="M97" s="87">
        <f t="shared" si="5"/>
        <v>151542</v>
      </c>
      <c r="N97" s="57"/>
      <c r="O97" s="57"/>
      <c r="P97" s="57"/>
      <c r="Q97" s="57"/>
    </row>
    <row r="98" spans="1:17" s="58" customFormat="1" ht="15" customHeight="1">
      <c r="A98" s="62">
        <v>41</v>
      </c>
      <c r="B98" s="46" t="s">
        <v>48</v>
      </c>
      <c r="C98" s="46" t="s">
        <v>35</v>
      </c>
      <c r="D98" s="46" t="s">
        <v>49</v>
      </c>
      <c r="E98" s="46" t="s">
        <v>81</v>
      </c>
      <c r="F98" s="173" t="s">
        <v>166</v>
      </c>
      <c r="G98" s="47"/>
      <c r="H98" s="97">
        <v>7514</v>
      </c>
      <c r="I98" s="98"/>
      <c r="J98" s="99"/>
      <c r="K98" s="99"/>
      <c r="L98" s="100">
        <v>72</v>
      </c>
      <c r="M98" s="101">
        <f aca="true" t="shared" si="6" ref="M98:M110">SUM(H98:L98)</f>
        <v>7586</v>
      </c>
      <c r="N98" s="57"/>
      <c r="O98" s="57"/>
      <c r="P98" s="57"/>
      <c r="Q98" s="57"/>
    </row>
    <row r="99" spans="1:17" s="58" customFormat="1" ht="15" customHeight="1">
      <c r="A99" s="54">
        <v>41</v>
      </c>
      <c r="B99" s="30" t="s">
        <v>48</v>
      </c>
      <c r="C99" s="30" t="s">
        <v>35</v>
      </c>
      <c r="D99" s="30" t="s">
        <v>49</v>
      </c>
      <c r="E99" s="30" t="s">
        <v>82</v>
      </c>
      <c r="F99" s="172" t="s">
        <v>167</v>
      </c>
      <c r="G99" s="43"/>
      <c r="H99" s="84">
        <v>28179</v>
      </c>
      <c r="I99" s="88"/>
      <c r="J99" s="71"/>
      <c r="K99" s="71"/>
      <c r="L99" s="89">
        <v>267</v>
      </c>
      <c r="M99" s="87">
        <f t="shared" si="6"/>
        <v>28446</v>
      </c>
      <c r="N99" s="57"/>
      <c r="O99" s="57"/>
      <c r="P99" s="57"/>
      <c r="Q99" s="57"/>
    </row>
    <row r="100" spans="1:17" s="58" customFormat="1" ht="15" customHeight="1">
      <c r="A100" s="54">
        <v>41</v>
      </c>
      <c r="B100" s="30" t="s">
        <v>48</v>
      </c>
      <c r="C100" s="30" t="s">
        <v>35</v>
      </c>
      <c r="D100" s="30" t="s">
        <v>49</v>
      </c>
      <c r="E100" s="30" t="s">
        <v>83</v>
      </c>
      <c r="F100" s="172" t="s">
        <v>168</v>
      </c>
      <c r="G100" s="43"/>
      <c r="H100" s="84">
        <v>9393</v>
      </c>
      <c r="I100" s="88"/>
      <c r="J100" s="71"/>
      <c r="K100" s="71"/>
      <c r="L100" s="89">
        <v>72</v>
      </c>
      <c r="M100" s="87">
        <f t="shared" si="6"/>
        <v>9465</v>
      </c>
      <c r="N100" s="57"/>
      <c r="O100" s="57"/>
      <c r="P100" s="57"/>
      <c r="Q100" s="57"/>
    </row>
    <row r="101" spans="1:17" s="58" customFormat="1" ht="15" customHeight="1">
      <c r="A101" s="54">
        <v>41</v>
      </c>
      <c r="B101" s="30" t="s">
        <v>48</v>
      </c>
      <c r="C101" s="30" t="s">
        <v>35</v>
      </c>
      <c r="D101" s="30" t="s">
        <v>49</v>
      </c>
      <c r="E101" s="30" t="s">
        <v>84</v>
      </c>
      <c r="F101" s="172" t="s">
        <v>169</v>
      </c>
      <c r="G101" s="43"/>
      <c r="H101" s="84">
        <v>25831</v>
      </c>
      <c r="I101" s="88"/>
      <c r="J101" s="71"/>
      <c r="K101" s="71"/>
      <c r="L101" s="89">
        <v>423</v>
      </c>
      <c r="M101" s="87">
        <f t="shared" si="6"/>
        <v>26254</v>
      </c>
      <c r="N101" s="57"/>
      <c r="O101" s="57"/>
      <c r="P101" s="57"/>
      <c r="Q101" s="57"/>
    </row>
    <row r="102" spans="1:17" s="58" customFormat="1" ht="15" customHeight="1">
      <c r="A102" s="54">
        <v>41</v>
      </c>
      <c r="B102" s="30" t="s">
        <v>48</v>
      </c>
      <c r="C102" s="30" t="s">
        <v>35</v>
      </c>
      <c r="D102" s="30" t="s">
        <v>49</v>
      </c>
      <c r="E102" s="30" t="s">
        <v>31</v>
      </c>
      <c r="F102" s="172" t="s">
        <v>170</v>
      </c>
      <c r="G102" s="43"/>
      <c r="H102" s="84">
        <v>0</v>
      </c>
      <c r="I102" s="88"/>
      <c r="J102" s="71"/>
      <c r="K102" s="71"/>
      <c r="L102" s="89">
        <v>1937</v>
      </c>
      <c r="M102" s="87">
        <f t="shared" si="6"/>
        <v>1937</v>
      </c>
      <c r="N102" s="57"/>
      <c r="O102" s="57"/>
      <c r="P102" s="57"/>
      <c r="Q102" s="57"/>
    </row>
    <row r="103" spans="1:17" s="58" customFormat="1" ht="15" customHeight="1">
      <c r="A103" s="54">
        <v>41</v>
      </c>
      <c r="B103" s="30" t="s">
        <v>48</v>
      </c>
      <c r="C103" s="30" t="s">
        <v>35</v>
      </c>
      <c r="D103" s="30" t="s">
        <v>49</v>
      </c>
      <c r="E103" s="30" t="s">
        <v>50</v>
      </c>
      <c r="F103" s="172" t="s">
        <v>171</v>
      </c>
      <c r="G103" s="43"/>
      <c r="H103" s="84">
        <v>0</v>
      </c>
      <c r="I103" s="88"/>
      <c r="J103" s="71"/>
      <c r="K103" s="71"/>
      <c r="L103" s="89">
        <v>3809</v>
      </c>
      <c r="M103" s="87">
        <f t="shared" si="6"/>
        <v>3809</v>
      </c>
      <c r="N103" s="57"/>
      <c r="O103" s="57"/>
      <c r="P103" s="57"/>
      <c r="Q103" s="57"/>
    </row>
    <row r="104" spans="1:17" s="58" customFormat="1" ht="15" customHeight="1">
      <c r="A104" s="54">
        <v>1319</v>
      </c>
      <c r="B104" s="30" t="s">
        <v>48</v>
      </c>
      <c r="C104" s="30" t="s">
        <v>35</v>
      </c>
      <c r="D104" s="30" t="s">
        <v>49</v>
      </c>
      <c r="E104" s="30" t="s">
        <v>50</v>
      </c>
      <c r="F104" s="172" t="s">
        <v>171</v>
      </c>
      <c r="G104" s="43" t="s">
        <v>51</v>
      </c>
      <c r="H104" s="84">
        <v>318</v>
      </c>
      <c r="I104" s="88"/>
      <c r="J104" s="71"/>
      <c r="K104" s="71">
        <v>1002</v>
      </c>
      <c r="L104" s="89"/>
      <c r="M104" s="87">
        <f t="shared" si="6"/>
        <v>1320</v>
      </c>
      <c r="N104" s="57"/>
      <c r="O104" s="57"/>
      <c r="P104" s="57"/>
      <c r="Q104" s="57"/>
    </row>
    <row r="105" spans="1:17" s="58" customFormat="1" ht="15" customHeight="1">
      <c r="A105" s="54">
        <v>1319</v>
      </c>
      <c r="B105" s="30" t="s">
        <v>48</v>
      </c>
      <c r="C105" s="30" t="s">
        <v>35</v>
      </c>
      <c r="D105" s="30" t="s">
        <v>49</v>
      </c>
      <c r="E105" s="30" t="s">
        <v>52</v>
      </c>
      <c r="F105" s="172" t="s">
        <v>172</v>
      </c>
      <c r="G105" s="43" t="s">
        <v>51</v>
      </c>
      <c r="H105" s="84">
        <v>1865</v>
      </c>
      <c r="I105" s="88"/>
      <c r="J105" s="71"/>
      <c r="K105" s="71">
        <v>-1212</v>
      </c>
      <c r="L105" s="89"/>
      <c r="M105" s="87">
        <f t="shared" si="6"/>
        <v>653</v>
      </c>
      <c r="N105" s="57"/>
      <c r="O105" s="57"/>
      <c r="P105" s="57"/>
      <c r="Q105" s="57"/>
    </row>
    <row r="106" spans="1:17" s="58" customFormat="1" ht="15" customHeight="1">
      <c r="A106" s="65">
        <v>41</v>
      </c>
      <c r="B106" s="110" t="s">
        <v>48</v>
      </c>
      <c r="C106" s="110" t="s">
        <v>35</v>
      </c>
      <c r="D106" s="110" t="s">
        <v>49</v>
      </c>
      <c r="E106" s="110" t="s">
        <v>85</v>
      </c>
      <c r="F106" s="175" t="s">
        <v>173</v>
      </c>
      <c r="G106" s="111"/>
      <c r="H106" s="140">
        <v>4408</v>
      </c>
      <c r="I106" s="141"/>
      <c r="J106" s="78"/>
      <c r="K106" s="78"/>
      <c r="L106" s="142">
        <v>1500</v>
      </c>
      <c r="M106" s="87">
        <f t="shared" si="6"/>
        <v>5908</v>
      </c>
      <c r="N106" s="57"/>
      <c r="O106" s="57"/>
      <c r="P106" s="57"/>
      <c r="Q106" s="57"/>
    </row>
    <row r="107" spans="1:17" s="58" customFormat="1" ht="15" customHeight="1">
      <c r="A107" s="54">
        <v>1319</v>
      </c>
      <c r="B107" s="30" t="s">
        <v>48</v>
      </c>
      <c r="C107" s="30" t="s">
        <v>35</v>
      </c>
      <c r="D107" s="30" t="s">
        <v>49</v>
      </c>
      <c r="E107" s="30" t="s">
        <v>43</v>
      </c>
      <c r="F107" s="172" t="s">
        <v>174</v>
      </c>
      <c r="G107" s="43" t="s">
        <v>51</v>
      </c>
      <c r="H107" s="84">
        <v>0</v>
      </c>
      <c r="I107" s="88"/>
      <c r="J107" s="71"/>
      <c r="K107" s="71">
        <v>210</v>
      </c>
      <c r="L107" s="89"/>
      <c r="M107" s="87">
        <f t="shared" si="6"/>
        <v>210</v>
      </c>
      <c r="N107" s="57"/>
      <c r="O107" s="57"/>
      <c r="P107" s="57"/>
      <c r="Q107" s="57"/>
    </row>
    <row r="108" spans="1:17" s="58" customFormat="1" ht="15" customHeight="1">
      <c r="A108" s="54">
        <v>41</v>
      </c>
      <c r="B108" s="30" t="s">
        <v>48</v>
      </c>
      <c r="C108" s="30" t="s">
        <v>35</v>
      </c>
      <c r="D108" s="30" t="s">
        <v>49</v>
      </c>
      <c r="E108" s="30" t="s">
        <v>86</v>
      </c>
      <c r="F108" s="172" t="s">
        <v>175</v>
      </c>
      <c r="G108" s="43"/>
      <c r="H108" s="84">
        <v>1760</v>
      </c>
      <c r="I108" s="88"/>
      <c r="J108" s="71"/>
      <c r="K108" s="71"/>
      <c r="L108" s="89">
        <v>1500</v>
      </c>
      <c r="M108" s="87">
        <f t="shared" si="6"/>
        <v>3260</v>
      </c>
      <c r="N108" s="57"/>
      <c r="O108" s="57"/>
      <c r="P108" s="57"/>
      <c r="Q108" s="57"/>
    </row>
    <row r="109" spans="1:17" s="58" customFormat="1" ht="15" customHeight="1">
      <c r="A109" s="135">
        <v>43</v>
      </c>
      <c r="B109" s="143" t="s">
        <v>48</v>
      </c>
      <c r="C109" s="143" t="s">
        <v>35</v>
      </c>
      <c r="D109" s="143" t="s">
        <v>49</v>
      </c>
      <c r="E109" s="143" t="s">
        <v>87</v>
      </c>
      <c r="F109" s="174" t="s">
        <v>176</v>
      </c>
      <c r="G109" s="144"/>
      <c r="H109" s="136">
        <v>0</v>
      </c>
      <c r="I109" s="137"/>
      <c r="J109" s="138"/>
      <c r="K109" s="138"/>
      <c r="L109" s="204">
        <v>3227</v>
      </c>
      <c r="M109" s="139">
        <f t="shared" si="6"/>
        <v>3227</v>
      </c>
      <c r="N109" s="57"/>
      <c r="O109" s="57"/>
      <c r="P109" s="57"/>
      <c r="Q109" s="57"/>
    </row>
    <row r="110" spans="1:17" s="58" customFormat="1" ht="15" customHeight="1" thickBot="1">
      <c r="A110" s="59">
        <v>43</v>
      </c>
      <c r="B110" s="51" t="s">
        <v>48</v>
      </c>
      <c r="C110" s="51" t="s">
        <v>35</v>
      </c>
      <c r="D110" s="51" t="s">
        <v>49</v>
      </c>
      <c r="E110" s="51" t="s">
        <v>88</v>
      </c>
      <c r="F110" s="169" t="s">
        <v>177</v>
      </c>
      <c r="G110" s="52"/>
      <c r="H110" s="92">
        <v>150000</v>
      </c>
      <c r="I110" s="93"/>
      <c r="J110" s="94"/>
      <c r="K110" s="94"/>
      <c r="L110" s="205">
        <v>-23983</v>
      </c>
      <c r="M110" s="96">
        <f t="shared" si="6"/>
        <v>126017</v>
      </c>
      <c r="N110" s="57"/>
      <c r="O110" s="57"/>
      <c r="P110" s="57"/>
      <c r="Q110" s="57"/>
    </row>
    <row r="111" spans="1:17" s="184" customFormat="1" ht="15" customHeight="1" thickBot="1">
      <c r="A111" s="239" t="s">
        <v>196</v>
      </c>
      <c r="B111" s="240"/>
      <c r="C111" s="240"/>
      <c r="D111" s="240"/>
      <c r="E111" s="240"/>
      <c r="F111" s="241"/>
      <c r="G111" s="190"/>
      <c r="H111" s="191" t="s">
        <v>24</v>
      </c>
      <c r="I111" s="192">
        <f>SUM(I91:I110)</f>
        <v>0</v>
      </c>
      <c r="J111" s="192">
        <f>SUM(J91:J110)</f>
        <v>0</v>
      </c>
      <c r="K111" s="192">
        <f>SUM(K91:K110)</f>
        <v>0</v>
      </c>
      <c r="L111" s="192">
        <f>SUM(L91:L110)</f>
        <v>0</v>
      </c>
      <c r="M111" s="188" t="s">
        <v>24</v>
      </c>
      <c r="N111" s="183"/>
      <c r="O111" s="183"/>
      <c r="P111" s="183"/>
      <c r="Q111" s="183"/>
    </row>
    <row r="112" spans="1:17" s="58" customFormat="1" ht="15" customHeight="1">
      <c r="A112" s="62">
        <v>1319</v>
      </c>
      <c r="B112" s="46" t="s">
        <v>53</v>
      </c>
      <c r="C112" s="46" t="s">
        <v>26</v>
      </c>
      <c r="D112" s="46" t="s">
        <v>54</v>
      </c>
      <c r="E112" s="46" t="s">
        <v>33</v>
      </c>
      <c r="F112" s="173" t="s">
        <v>178</v>
      </c>
      <c r="G112" s="47" t="s">
        <v>51</v>
      </c>
      <c r="H112" s="97">
        <v>0</v>
      </c>
      <c r="I112" s="98"/>
      <c r="J112" s="99"/>
      <c r="K112" s="99">
        <v>13726</v>
      </c>
      <c r="L112" s="100"/>
      <c r="M112" s="101">
        <f>SUM(H112:L112)</f>
        <v>13726</v>
      </c>
      <c r="N112" s="57"/>
      <c r="O112" s="57"/>
      <c r="P112" s="57"/>
      <c r="Q112" s="57"/>
    </row>
    <row r="113" spans="1:17" s="58" customFormat="1" ht="15" customHeight="1">
      <c r="A113" s="54">
        <v>1319</v>
      </c>
      <c r="B113" s="46" t="s">
        <v>53</v>
      </c>
      <c r="C113" s="46" t="s">
        <v>26</v>
      </c>
      <c r="D113" s="46" t="s">
        <v>54</v>
      </c>
      <c r="E113" s="46" t="s">
        <v>57</v>
      </c>
      <c r="F113" s="173" t="s">
        <v>179</v>
      </c>
      <c r="G113" s="43" t="s">
        <v>51</v>
      </c>
      <c r="H113" s="84">
        <v>13726</v>
      </c>
      <c r="I113" s="88"/>
      <c r="J113" s="71"/>
      <c r="K113" s="71">
        <v>-13726</v>
      </c>
      <c r="L113" s="89"/>
      <c r="M113" s="87">
        <f>SUM(H113:L113)</f>
        <v>0</v>
      </c>
      <c r="N113" s="57"/>
      <c r="O113" s="57"/>
      <c r="P113" s="57"/>
      <c r="Q113" s="57"/>
    </row>
    <row r="114" spans="1:17" s="58" customFormat="1" ht="15" customHeight="1">
      <c r="A114" s="54">
        <v>41</v>
      </c>
      <c r="B114" s="30" t="s">
        <v>53</v>
      </c>
      <c r="C114" s="30" t="s">
        <v>26</v>
      </c>
      <c r="D114" s="30" t="s">
        <v>54</v>
      </c>
      <c r="E114" s="30" t="s">
        <v>57</v>
      </c>
      <c r="F114" s="173" t="s">
        <v>179</v>
      </c>
      <c r="G114" s="43"/>
      <c r="H114" s="84">
        <v>2871</v>
      </c>
      <c r="I114" s="88"/>
      <c r="J114" s="71"/>
      <c r="K114" s="71"/>
      <c r="L114" s="71">
        <v>-2871</v>
      </c>
      <c r="M114" s="87">
        <f>SUM(H114:L114)</f>
        <v>0</v>
      </c>
      <c r="N114" s="57"/>
      <c r="O114" s="57"/>
      <c r="P114" s="57"/>
      <c r="Q114" s="57"/>
    </row>
    <row r="115" spans="1:17" s="55" customFormat="1" ht="15" customHeight="1" thickBot="1">
      <c r="A115" s="59">
        <v>41</v>
      </c>
      <c r="B115" s="51" t="s">
        <v>53</v>
      </c>
      <c r="C115" s="51" t="s">
        <v>26</v>
      </c>
      <c r="D115" s="51" t="s">
        <v>54</v>
      </c>
      <c r="E115" s="51" t="s">
        <v>33</v>
      </c>
      <c r="F115" s="169" t="s">
        <v>178</v>
      </c>
      <c r="G115" s="52"/>
      <c r="H115" s="92">
        <v>0</v>
      </c>
      <c r="I115" s="93"/>
      <c r="J115" s="94"/>
      <c r="K115" s="94"/>
      <c r="L115" s="94">
        <v>2871</v>
      </c>
      <c r="M115" s="96">
        <f>SUM(H115:L115)</f>
        <v>2871</v>
      </c>
      <c r="O115" s="56"/>
      <c r="P115" s="56"/>
      <c r="Q115" s="56"/>
    </row>
    <row r="116" spans="1:17" s="184" customFormat="1" ht="15" customHeight="1" thickBot="1">
      <c r="A116" s="239" t="s">
        <v>196</v>
      </c>
      <c r="B116" s="240"/>
      <c r="C116" s="240"/>
      <c r="D116" s="240"/>
      <c r="E116" s="240"/>
      <c r="F116" s="241"/>
      <c r="G116" s="190"/>
      <c r="H116" s="191" t="s">
        <v>24</v>
      </c>
      <c r="I116" s="192">
        <f>SUM(I112:I115)</f>
        <v>0</v>
      </c>
      <c r="J116" s="192">
        <f>SUM(J112:J115)</f>
        <v>0</v>
      </c>
      <c r="K116" s="192">
        <f>SUM(K112:K115)</f>
        <v>0</v>
      </c>
      <c r="L116" s="192">
        <f>SUM(L112:L115)</f>
        <v>0</v>
      </c>
      <c r="M116" s="188" t="s">
        <v>24</v>
      </c>
      <c r="N116" s="183"/>
      <c r="O116" s="183"/>
      <c r="P116" s="183"/>
      <c r="Q116" s="183"/>
    </row>
    <row r="117" spans="1:17" s="58" customFormat="1" ht="15" customHeight="1">
      <c r="A117" s="62">
        <v>1319</v>
      </c>
      <c r="B117" s="46" t="s">
        <v>53</v>
      </c>
      <c r="C117" s="46" t="s">
        <v>46</v>
      </c>
      <c r="D117" s="46" t="s">
        <v>54</v>
      </c>
      <c r="E117" s="46" t="s">
        <v>55</v>
      </c>
      <c r="F117" s="173" t="s">
        <v>180</v>
      </c>
      <c r="G117" s="47" t="s">
        <v>51</v>
      </c>
      <c r="H117" s="97">
        <v>0</v>
      </c>
      <c r="I117" s="98"/>
      <c r="J117" s="99"/>
      <c r="K117" s="99">
        <v>1078</v>
      </c>
      <c r="L117" s="100"/>
      <c r="M117" s="101">
        <f>SUM(H117:L117)</f>
        <v>1078</v>
      </c>
      <c r="N117" s="57"/>
      <c r="O117" s="57"/>
      <c r="P117" s="57"/>
      <c r="Q117" s="57"/>
    </row>
    <row r="118" spans="1:17" s="58" customFormat="1" ht="15" customHeight="1" thickBot="1">
      <c r="A118" s="59">
        <v>111</v>
      </c>
      <c r="B118" s="115" t="s">
        <v>53</v>
      </c>
      <c r="C118" s="115" t="s">
        <v>46</v>
      </c>
      <c r="D118" s="115" t="s">
        <v>54</v>
      </c>
      <c r="E118" s="115" t="s">
        <v>55</v>
      </c>
      <c r="F118" s="171" t="s">
        <v>180</v>
      </c>
      <c r="G118" s="52" t="s">
        <v>56</v>
      </c>
      <c r="H118" s="92">
        <v>0</v>
      </c>
      <c r="I118" s="93"/>
      <c r="J118" s="94"/>
      <c r="K118" s="94">
        <v>4592</v>
      </c>
      <c r="L118" s="95"/>
      <c r="M118" s="96">
        <f>SUM(H118:L118)</f>
        <v>4592</v>
      </c>
      <c r="N118" s="57"/>
      <c r="O118" s="57"/>
      <c r="P118" s="57"/>
      <c r="Q118" s="57"/>
    </row>
    <row r="119" spans="1:17" s="159" customFormat="1" ht="15" customHeight="1">
      <c r="A119" s="40"/>
      <c r="B119" s="154"/>
      <c r="C119" s="154"/>
      <c r="D119" s="154"/>
      <c r="E119" s="154"/>
      <c r="F119" s="154"/>
      <c r="G119" s="19"/>
      <c r="H119" s="156"/>
      <c r="I119" s="147"/>
      <c r="J119" s="147"/>
      <c r="K119" s="147"/>
      <c r="L119" s="147"/>
      <c r="M119" s="6" t="s">
        <v>99</v>
      </c>
      <c r="O119" s="160"/>
      <c r="P119" s="160"/>
      <c r="Q119" s="160"/>
    </row>
    <row r="120" spans="1:17" s="159" customFormat="1" ht="15" customHeight="1" thickBot="1">
      <c r="A120" s="40"/>
      <c r="B120" s="154"/>
      <c r="C120" s="154"/>
      <c r="D120" s="154"/>
      <c r="E120" s="154"/>
      <c r="F120" s="154"/>
      <c r="G120" s="19"/>
      <c r="H120" s="156"/>
      <c r="I120" s="147"/>
      <c r="J120" s="147"/>
      <c r="K120" s="147"/>
      <c r="L120" s="147"/>
      <c r="M120" s="12" t="s">
        <v>6</v>
      </c>
      <c r="O120" s="160"/>
      <c r="P120" s="160"/>
      <c r="Q120" s="160"/>
    </row>
    <row r="121" spans="1:17" s="9" customFormat="1" ht="27.75" customHeight="1" thickBot="1">
      <c r="A121" s="230" t="s">
        <v>7</v>
      </c>
      <c r="B121" s="221" t="s">
        <v>8</v>
      </c>
      <c r="C121" s="221" t="s">
        <v>17</v>
      </c>
      <c r="D121" s="221" t="s">
        <v>9</v>
      </c>
      <c r="E121" s="221" t="s">
        <v>11</v>
      </c>
      <c r="F121" s="227" t="s">
        <v>110</v>
      </c>
      <c r="G121" s="224" t="s">
        <v>10</v>
      </c>
      <c r="H121" s="210" t="s">
        <v>13</v>
      </c>
      <c r="I121" s="213" t="s">
        <v>14</v>
      </c>
      <c r="J121" s="214"/>
      <c r="K121" s="214"/>
      <c r="L121" s="215"/>
      <c r="M121" s="216" t="s">
        <v>12</v>
      </c>
      <c r="N121" s="8"/>
      <c r="O121" s="8"/>
      <c r="P121" s="8"/>
      <c r="Q121" s="8"/>
    </row>
    <row r="122" spans="1:13" ht="15" customHeight="1">
      <c r="A122" s="231"/>
      <c r="B122" s="222"/>
      <c r="C122" s="222"/>
      <c r="D122" s="222"/>
      <c r="E122" s="222"/>
      <c r="F122" s="228"/>
      <c r="G122" s="225"/>
      <c r="H122" s="211"/>
      <c r="I122" s="219" t="s">
        <v>1</v>
      </c>
      <c r="J122" s="220"/>
      <c r="K122" s="26" t="s">
        <v>2</v>
      </c>
      <c r="L122" s="27" t="s">
        <v>3</v>
      </c>
      <c r="M122" s="217"/>
    </row>
    <row r="123" spans="1:13" ht="31.5" customHeight="1" thickBot="1">
      <c r="A123" s="232"/>
      <c r="B123" s="223"/>
      <c r="C123" s="223"/>
      <c r="D123" s="223"/>
      <c r="E123" s="223"/>
      <c r="F123" s="229"/>
      <c r="G123" s="226"/>
      <c r="H123" s="212"/>
      <c r="I123" s="48" t="s">
        <v>15</v>
      </c>
      <c r="J123" s="22" t="s">
        <v>111</v>
      </c>
      <c r="K123" s="28" t="s">
        <v>47</v>
      </c>
      <c r="L123" s="49" t="s">
        <v>16</v>
      </c>
      <c r="M123" s="218"/>
    </row>
    <row r="124" spans="1:17" s="58" customFormat="1" ht="15" customHeight="1">
      <c r="A124" s="54">
        <v>1319</v>
      </c>
      <c r="B124" s="30" t="s">
        <v>53</v>
      </c>
      <c r="C124" s="30" t="s">
        <v>46</v>
      </c>
      <c r="D124" s="30" t="s">
        <v>54</v>
      </c>
      <c r="E124" s="30" t="s">
        <v>44</v>
      </c>
      <c r="F124" s="172" t="s">
        <v>181</v>
      </c>
      <c r="G124" s="43" t="s">
        <v>51</v>
      </c>
      <c r="H124" s="84">
        <v>4765</v>
      </c>
      <c r="I124" s="88"/>
      <c r="J124" s="71"/>
      <c r="K124" s="71">
        <v>-1078</v>
      </c>
      <c r="L124" s="89"/>
      <c r="M124" s="87">
        <f>SUM(H124:L124)</f>
        <v>3687</v>
      </c>
      <c r="N124" s="57"/>
      <c r="O124" s="57"/>
      <c r="P124" s="57"/>
      <c r="Q124" s="57"/>
    </row>
    <row r="125" spans="1:17" s="55" customFormat="1" ht="15" customHeight="1">
      <c r="A125" s="54">
        <v>111</v>
      </c>
      <c r="B125" s="30" t="s">
        <v>53</v>
      </c>
      <c r="C125" s="30" t="s">
        <v>46</v>
      </c>
      <c r="D125" s="30" t="s">
        <v>54</v>
      </c>
      <c r="E125" s="30" t="s">
        <v>44</v>
      </c>
      <c r="F125" s="172" t="s">
        <v>181</v>
      </c>
      <c r="G125" s="43" t="s">
        <v>56</v>
      </c>
      <c r="H125" s="84">
        <v>4592</v>
      </c>
      <c r="I125" s="88"/>
      <c r="J125" s="71"/>
      <c r="K125" s="71">
        <v>-4592</v>
      </c>
      <c r="L125" s="89"/>
      <c r="M125" s="87">
        <f>SUM(H125:L125)</f>
        <v>0</v>
      </c>
      <c r="O125" s="56"/>
      <c r="P125" s="56"/>
      <c r="Q125" s="56"/>
    </row>
    <row r="126" spans="1:17" s="55" customFormat="1" ht="15" customHeight="1">
      <c r="A126" s="62">
        <v>41</v>
      </c>
      <c r="B126" s="30" t="s">
        <v>53</v>
      </c>
      <c r="C126" s="30" t="s">
        <v>46</v>
      </c>
      <c r="D126" s="30" t="s">
        <v>54</v>
      </c>
      <c r="E126" s="46" t="s">
        <v>105</v>
      </c>
      <c r="F126" s="173" t="s">
        <v>182</v>
      </c>
      <c r="G126" s="47"/>
      <c r="H126" s="97">
        <v>0</v>
      </c>
      <c r="I126" s="98"/>
      <c r="J126" s="99"/>
      <c r="K126" s="99"/>
      <c r="L126" s="100">
        <v>6000</v>
      </c>
      <c r="M126" s="87">
        <f>SUM(H126:L126)</f>
        <v>6000</v>
      </c>
      <c r="O126" s="56"/>
      <c r="P126" s="56"/>
      <c r="Q126" s="56"/>
    </row>
    <row r="127" spans="1:17" s="55" customFormat="1" ht="15" customHeight="1">
      <c r="A127" s="62">
        <v>41</v>
      </c>
      <c r="B127" s="30" t="s">
        <v>53</v>
      </c>
      <c r="C127" s="30" t="s">
        <v>46</v>
      </c>
      <c r="D127" s="30" t="s">
        <v>54</v>
      </c>
      <c r="E127" s="46" t="s">
        <v>55</v>
      </c>
      <c r="F127" s="173" t="s">
        <v>180</v>
      </c>
      <c r="G127" s="47"/>
      <c r="H127" s="97">
        <v>0</v>
      </c>
      <c r="I127" s="98"/>
      <c r="J127" s="99"/>
      <c r="K127" s="99"/>
      <c r="L127" s="100">
        <v>6000</v>
      </c>
      <c r="M127" s="87">
        <f>SUM(H127:L127)</f>
        <v>6000</v>
      </c>
      <c r="O127" s="56"/>
      <c r="P127" s="56"/>
      <c r="Q127" s="56"/>
    </row>
    <row r="128" spans="1:17" s="55" customFormat="1" ht="15" customHeight="1" thickBot="1">
      <c r="A128" s="114">
        <v>41</v>
      </c>
      <c r="B128" s="30" t="s">
        <v>53</v>
      </c>
      <c r="C128" s="30" t="s">
        <v>46</v>
      </c>
      <c r="D128" s="30" t="s">
        <v>54</v>
      </c>
      <c r="E128" s="115" t="s">
        <v>44</v>
      </c>
      <c r="F128" s="172" t="s">
        <v>181</v>
      </c>
      <c r="G128" s="129"/>
      <c r="H128" s="116">
        <v>63468</v>
      </c>
      <c r="I128" s="107"/>
      <c r="J128" s="117"/>
      <c r="K128" s="117"/>
      <c r="L128" s="118">
        <v>-12000</v>
      </c>
      <c r="M128" s="87">
        <f>SUM(H128:L128)</f>
        <v>51468</v>
      </c>
      <c r="O128" s="56"/>
      <c r="P128" s="56"/>
      <c r="Q128" s="56"/>
    </row>
    <row r="129" spans="1:17" s="184" customFormat="1" ht="15" customHeight="1" thickBot="1">
      <c r="A129" s="239" t="s">
        <v>196</v>
      </c>
      <c r="B129" s="240"/>
      <c r="C129" s="240"/>
      <c r="D129" s="240"/>
      <c r="E129" s="240"/>
      <c r="F129" s="241"/>
      <c r="G129" s="190"/>
      <c r="H129" s="191" t="s">
        <v>24</v>
      </c>
      <c r="I129" s="192">
        <f>SUM(I117:I128)</f>
        <v>0</v>
      </c>
      <c r="J129" s="192">
        <f>SUM(J117:J128)</f>
        <v>0</v>
      </c>
      <c r="K129" s="192">
        <f>SUM(K117:K128)</f>
        <v>0</v>
      </c>
      <c r="L129" s="192">
        <f>SUM(L117:L128)</f>
        <v>0</v>
      </c>
      <c r="M129" s="188" t="s">
        <v>24</v>
      </c>
      <c r="N129" s="183"/>
      <c r="O129" s="183"/>
      <c r="P129" s="183"/>
      <c r="Q129" s="183"/>
    </row>
    <row r="130" spans="1:17" s="55" customFormat="1" ht="15" customHeight="1" thickBot="1">
      <c r="A130" s="63">
        <v>111</v>
      </c>
      <c r="B130" s="113" t="s">
        <v>58</v>
      </c>
      <c r="C130" s="113" t="s">
        <v>46</v>
      </c>
      <c r="D130" s="113" t="s">
        <v>73</v>
      </c>
      <c r="E130" s="113" t="s">
        <v>74</v>
      </c>
      <c r="F130" s="176" t="s">
        <v>183</v>
      </c>
      <c r="G130" s="133" t="s">
        <v>72</v>
      </c>
      <c r="H130" s="102">
        <v>0</v>
      </c>
      <c r="I130" s="112"/>
      <c r="J130" s="103"/>
      <c r="K130" s="203">
        <v>100000</v>
      </c>
      <c r="L130" s="104"/>
      <c r="M130" s="105">
        <f>SUM(H130:L130)</f>
        <v>100000</v>
      </c>
      <c r="O130" s="56"/>
      <c r="P130" s="56"/>
      <c r="Q130" s="56"/>
    </row>
    <row r="131" spans="1:17" s="184" customFormat="1" ht="15" customHeight="1" thickBot="1">
      <c r="A131" s="239" t="s">
        <v>196</v>
      </c>
      <c r="B131" s="240"/>
      <c r="C131" s="240"/>
      <c r="D131" s="240"/>
      <c r="E131" s="240"/>
      <c r="F131" s="241"/>
      <c r="G131" s="190"/>
      <c r="H131" s="191" t="s">
        <v>24</v>
      </c>
      <c r="I131" s="192">
        <f>SUM(I130)</f>
        <v>0</v>
      </c>
      <c r="J131" s="192">
        <f>SUM(J130)</f>
        <v>0</v>
      </c>
      <c r="K131" s="192">
        <f>SUM(K130)</f>
        <v>100000</v>
      </c>
      <c r="L131" s="192">
        <f>SUM(L130)</f>
        <v>0</v>
      </c>
      <c r="M131" s="188" t="s">
        <v>24</v>
      </c>
      <c r="N131" s="183"/>
      <c r="O131" s="183"/>
      <c r="P131" s="183"/>
      <c r="Q131" s="183"/>
    </row>
    <row r="132" spans="1:17" s="55" customFormat="1" ht="15" customHeight="1">
      <c r="A132" s="120">
        <v>111</v>
      </c>
      <c r="B132" s="121" t="s">
        <v>61</v>
      </c>
      <c r="C132" s="121" t="s">
        <v>35</v>
      </c>
      <c r="D132" s="121" t="s">
        <v>89</v>
      </c>
      <c r="E132" s="121" t="s">
        <v>64</v>
      </c>
      <c r="F132" s="178" t="s">
        <v>184</v>
      </c>
      <c r="G132" s="131"/>
      <c r="H132" s="123">
        <v>104138</v>
      </c>
      <c r="I132" s="124"/>
      <c r="J132" s="125"/>
      <c r="K132" s="125">
        <v>3270</v>
      </c>
      <c r="L132" s="126"/>
      <c r="M132" s="127">
        <f>SUM(H132:L132)</f>
        <v>107408</v>
      </c>
      <c r="O132" s="56"/>
      <c r="P132" s="56"/>
      <c r="Q132" s="56"/>
    </row>
    <row r="133" spans="1:17" s="55" customFormat="1" ht="15" customHeight="1">
      <c r="A133" s="62">
        <v>41</v>
      </c>
      <c r="B133" s="46" t="s">
        <v>61</v>
      </c>
      <c r="C133" s="46" t="s">
        <v>35</v>
      </c>
      <c r="D133" s="46" t="s">
        <v>89</v>
      </c>
      <c r="E133" s="46" t="s">
        <v>64</v>
      </c>
      <c r="F133" s="179" t="s">
        <v>185</v>
      </c>
      <c r="G133" s="47"/>
      <c r="H133" s="97">
        <v>3578800</v>
      </c>
      <c r="I133" s="98"/>
      <c r="J133" s="99"/>
      <c r="K133" s="99"/>
      <c r="L133" s="145">
        <v>-80000</v>
      </c>
      <c r="M133" s="101">
        <f>SUM(H133:L133)</f>
        <v>3498800</v>
      </c>
      <c r="O133" s="56"/>
      <c r="P133" s="56"/>
      <c r="Q133" s="56"/>
    </row>
    <row r="134" spans="1:17" s="55" customFormat="1" ht="15" customHeight="1">
      <c r="A134" s="54">
        <v>46</v>
      </c>
      <c r="B134" s="30" t="s">
        <v>61</v>
      </c>
      <c r="C134" s="30" t="s">
        <v>35</v>
      </c>
      <c r="D134" s="30" t="s">
        <v>89</v>
      </c>
      <c r="E134" s="30" t="s">
        <v>64</v>
      </c>
      <c r="F134" s="173" t="s">
        <v>186</v>
      </c>
      <c r="G134" s="43"/>
      <c r="H134" s="84">
        <v>0</v>
      </c>
      <c r="I134" s="88"/>
      <c r="J134" s="71">
        <v>139431</v>
      </c>
      <c r="K134" s="71"/>
      <c r="L134" s="72"/>
      <c r="M134" s="87">
        <f>SUM(H134:L134)</f>
        <v>139431</v>
      </c>
      <c r="O134" s="56"/>
      <c r="P134" s="56"/>
      <c r="Q134" s="56"/>
    </row>
    <row r="135" spans="1:17" s="55" customFormat="1" ht="15" customHeight="1" thickBot="1">
      <c r="A135" s="59">
        <v>43</v>
      </c>
      <c r="B135" s="51" t="s">
        <v>61</v>
      </c>
      <c r="C135" s="51" t="s">
        <v>35</v>
      </c>
      <c r="D135" s="51" t="s">
        <v>89</v>
      </c>
      <c r="E135" s="51" t="s">
        <v>88</v>
      </c>
      <c r="F135" s="169" t="s">
        <v>187</v>
      </c>
      <c r="G135" s="52"/>
      <c r="H135" s="92">
        <v>56275</v>
      </c>
      <c r="I135" s="107"/>
      <c r="J135" s="117"/>
      <c r="K135" s="117"/>
      <c r="L135" s="202">
        <v>80000</v>
      </c>
      <c r="M135" s="96">
        <f>SUM(H135:L135)</f>
        <v>136275</v>
      </c>
      <c r="O135" s="56"/>
      <c r="P135" s="56"/>
      <c r="Q135" s="56"/>
    </row>
    <row r="136" spans="1:17" s="184" customFormat="1" ht="15" customHeight="1" thickBot="1">
      <c r="A136" s="239" t="s">
        <v>196</v>
      </c>
      <c r="B136" s="240"/>
      <c r="C136" s="240"/>
      <c r="D136" s="240"/>
      <c r="E136" s="240"/>
      <c r="F136" s="241"/>
      <c r="G136" s="190"/>
      <c r="H136" s="191" t="s">
        <v>24</v>
      </c>
      <c r="I136" s="192">
        <f>SUM(I132:I135)</f>
        <v>0</v>
      </c>
      <c r="J136" s="192">
        <f>SUM(J132:J135)</f>
        <v>139431</v>
      </c>
      <c r="K136" s="192">
        <f>SUM(K132:K135)</f>
        <v>3270</v>
      </c>
      <c r="L136" s="192">
        <f>SUM(L132:L135)</f>
        <v>0</v>
      </c>
      <c r="M136" s="188" t="s">
        <v>24</v>
      </c>
      <c r="N136" s="183"/>
      <c r="O136" s="183"/>
      <c r="P136" s="183"/>
      <c r="Q136" s="183"/>
    </row>
    <row r="137" spans="1:17" s="55" customFormat="1" ht="15" customHeight="1">
      <c r="A137" s="120">
        <v>1361</v>
      </c>
      <c r="B137" s="121" t="s">
        <v>61</v>
      </c>
      <c r="C137" s="121" t="s">
        <v>38</v>
      </c>
      <c r="D137" s="121" t="s">
        <v>62</v>
      </c>
      <c r="E137" s="121" t="s">
        <v>64</v>
      </c>
      <c r="F137" s="178" t="s">
        <v>191</v>
      </c>
      <c r="G137" s="122"/>
      <c r="H137" s="123">
        <v>0</v>
      </c>
      <c r="I137" s="124"/>
      <c r="J137" s="125">
        <v>17373</v>
      </c>
      <c r="K137" s="125"/>
      <c r="L137" s="126"/>
      <c r="M137" s="127">
        <f>SUM(H137:L137)</f>
        <v>17373</v>
      </c>
      <c r="O137" s="56"/>
      <c r="P137" s="56"/>
      <c r="Q137" s="56"/>
    </row>
    <row r="138" spans="1:17" s="55" customFormat="1" ht="15" customHeight="1">
      <c r="A138" s="54">
        <v>1362</v>
      </c>
      <c r="B138" s="30" t="s">
        <v>61</v>
      </c>
      <c r="C138" s="30" t="s">
        <v>38</v>
      </c>
      <c r="D138" s="30" t="s">
        <v>62</v>
      </c>
      <c r="E138" s="30" t="s">
        <v>64</v>
      </c>
      <c r="F138" s="179" t="s">
        <v>192</v>
      </c>
      <c r="G138" s="15"/>
      <c r="H138" s="84">
        <v>0</v>
      </c>
      <c r="I138" s="88"/>
      <c r="J138" s="71">
        <v>2044</v>
      </c>
      <c r="K138" s="71"/>
      <c r="L138" s="89"/>
      <c r="M138" s="87">
        <f>SUM(H138:L138)</f>
        <v>2044</v>
      </c>
      <c r="O138" s="56"/>
      <c r="P138" s="56"/>
      <c r="Q138" s="56"/>
    </row>
    <row r="139" spans="1:17" s="55" customFormat="1" ht="15" customHeight="1">
      <c r="A139" s="54">
        <v>46</v>
      </c>
      <c r="B139" s="30" t="s">
        <v>61</v>
      </c>
      <c r="C139" s="30" t="s">
        <v>38</v>
      </c>
      <c r="D139" s="30" t="s">
        <v>62</v>
      </c>
      <c r="E139" s="30" t="s">
        <v>64</v>
      </c>
      <c r="F139" s="179" t="s">
        <v>188</v>
      </c>
      <c r="G139" s="15"/>
      <c r="H139" s="84">
        <v>0</v>
      </c>
      <c r="I139" s="88"/>
      <c r="J139" s="71">
        <v>147499</v>
      </c>
      <c r="K139" s="71"/>
      <c r="L139" s="89"/>
      <c r="M139" s="87">
        <f>SUM(H139:L139)</f>
        <v>147499</v>
      </c>
      <c r="O139" s="56"/>
      <c r="P139" s="56"/>
      <c r="Q139" s="56"/>
    </row>
    <row r="140" spans="1:17" s="55" customFormat="1" ht="15" customHeight="1">
      <c r="A140" s="62">
        <v>1319</v>
      </c>
      <c r="B140" s="46" t="s">
        <v>61</v>
      </c>
      <c r="C140" s="46" t="s">
        <v>38</v>
      </c>
      <c r="D140" s="46" t="s">
        <v>62</v>
      </c>
      <c r="E140" s="46" t="s">
        <v>63</v>
      </c>
      <c r="F140" s="173" t="s">
        <v>189</v>
      </c>
      <c r="G140" s="14"/>
      <c r="H140" s="97">
        <v>0</v>
      </c>
      <c r="I140" s="98"/>
      <c r="J140" s="200">
        <v>76500</v>
      </c>
      <c r="K140" s="200"/>
      <c r="L140" s="100"/>
      <c r="M140" s="101">
        <f aca="true" t="shared" si="7" ref="M140:M156">SUM(H140:L140)</f>
        <v>76500</v>
      </c>
      <c r="O140" s="56"/>
      <c r="P140" s="56"/>
      <c r="Q140" s="56"/>
    </row>
    <row r="141" spans="1:17" s="55" customFormat="1" ht="15" customHeight="1" thickBot="1">
      <c r="A141" s="114">
        <v>111</v>
      </c>
      <c r="B141" s="115" t="s">
        <v>61</v>
      </c>
      <c r="C141" s="115" t="s">
        <v>38</v>
      </c>
      <c r="D141" s="115" t="s">
        <v>62</v>
      </c>
      <c r="E141" s="115" t="s">
        <v>63</v>
      </c>
      <c r="F141" s="172" t="s">
        <v>190</v>
      </c>
      <c r="G141" s="129" t="s">
        <v>71</v>
      </c>
      <c r="H141" s="116">
        <v>0</v>
      </c>
      <c r="I141" s="107"/>
      <c r="J141" s="201"/>
      <c r="K141" s="201">
        <v>10059</v>
      </c>
      <c r="L141" s="118"/>
      <c r="M141" s="119">
        <f t="shared" si="7"/>
        <v>10059</v>
      </c>
      <c r="O141" s="56"/>
      <c r="P141" s="56"/>
      <c r="Q141" s="56"/>
    </row>
    <row r="142" spans="1:17" s="184" customFormat="1" ht="15" customHeight="1" thickBot="1">
      <c r="A142" s="239" t="s">
        <v>196</v>
      </c>
      <c r="B142" s="240"/>
      <c r="C142" s="240"/>
      <c r="D142" s="240"/>
      <c r="E142" s="240"/>
      <c r="F142" s="241"/>
      <c r="G142" s="190"/>
      <c r="H142" s="191" t="s">
        <v>24</v>
      </c>
      <c r="I142" s="192">
        <f>SUM(I137:I141)</f>
        <v>0</v>
      </c>
      <c r="J142" s="192">
        <f>SUM(J137:J141)</f>
        <v>243416</v>
      </c>
      <c r="K142" s="192">
        <f>SUM(K137:K141)</f>
        <v>10059</v>
      </c>
      <c r="L142" s="192">
        <f>SUM(L137:L141)</f>
        <v>0</v>
      </c>
      <c r="M142" s="188" t="s">
        <v>24</v>
      </c>
      <c r="N142" s="183"/>
      <c r="O142" s="183"/>
      <c r="P142" s="183"/>
      <c r="Q142" s="183"/>
    </row>
    <row r="143" spans="1:17" s="55" customFormat="1" ht="15" customHeight="1" thickBot="1">
      <c r="A143" s="63">
        <v>46</v>
      </c>
      <c r="B143" s="113" t="s">
        <v>61</v>
      </c>
      <c r="C143" s="113" t="s">
        <v>91</v>
      </c>
      <c r="D143" s="113" t="s">
        <v>92</v>
      </c>
      <c r="E143" s="113" t="s">
        <v>64</v>
      </c>
      <c r="F143" s="170" t="s">
        <v>193</v>
      </c>
      <c r="G143" s="53"/>
      <c r="H143" s="102">
        <v>0</v>
      </c>
      <c r="I143" s="112"/>
      <c r="J143" s="103">
        <v>38751</v>
      </c>
      <c r="K143" s="103"/>
      <c r="L143" s="104"/>
      <c r="M143" s="105">
        <f t="shared" si="7"/>
        <v>38751</v>
      </c>
      <c r="O143" s="56"/>
      <c r="P143" s="56"/>
      <c r="Q143" s="56"/>
    </row>
    <row r="144" spans="1:17" s="184" customFormat="1" ht="15" customHeight="1" thickBot="1">
      <c r="A144" s="239" t="s">
        <v>196</v>
      </c>
      <c r="B144" s="240"/>
      <c r="C144" s="240"/>
      <c r="D144" s="240"/>
      <c r="E144" s="240"/>
      <c r="F144" s="241"/>
      <c r="G144" s="190"/>
      <c r="H144" s="191" t="s">
        <v>24</v>
      </c>
      <c r="I144" s="192">
        <f>SUM(I143)</f>
        <v>0</v>
      </c>
      <c r="J144" s="192">
        <f>SUM(J143)</f>
        <v>38751</v>
      </c>
      <c r="K144" s="192">
        <f>SUM(K143)</f>
        <v>0</v>
      </c>
      <c r="L144" s="192">
        <f>SUM(L143)</f>
        <v>0</v>
      </c>
      <c r="M144" s="188" t="s">
        <v>24</v>
      </c>
      <c r="N144" s="183"/>
      <c r="O144" s="183"/>
      <c r="P144" s="183"/>
      <c r="Q144" s="183"/>
    </row>
    <row r="145" spans="1:17" s="55" customFormat="1" ht="15" customHeight="1" thickBot="1">
      <c r="A145" s="63">
        <v>46</v>
      </c>
      <c r="B145" s="113" t="s">
        <v>61</v>
      </c>
      <c r="C145" s="113" t="s">
        <v>91</v>
      </c>
      <c r="D145" s="113" t="s">
        <v>93</v>
      </c>
      <c r="E145" s="113" t="s">
        <v>64</v>
      </c>
      <c r="F145" s="170" t="s">
        <v>194</v>
      </c>
      <c r="G145" s="53"/>
      <c r="H145" s="102">
        <v>0</v>
      </c>
      <c r="I145" s="112"/>
      <c r="J145" s="103">
        <v>118157</v>
      </c>
      <c r="K145" s="103"/>
      <c r="L145" s="104"/>
      <c r="M145" s="105">
        <f t="shared" si="7"/>
        <v>118157</v>
      </c>
      <c r="O145" s="56"/>
      <c r="P145" s="56"/>
      <c r="Q145" s="56"/>
    </row>
    <row r="146" spans="1:17" s="184" customFormat="1" ht="15" customHeight="1" thickBot="1">
      <c r="A146" s="239" t="s">
        <v>196</v>
      </c>
      <c r="B146" s="240"/>
      <c r="C146" s="240"/>
      <c r="D146" s="240"/>
      <c r="E146" s="240"/>
      <c r="F146" s="241"/>
      <c r="G146" s="190"/>
      <c r="H146" s="191" t="s">
        <v>24</v>
      </c>
      <c r="I146" s="192">
        <f>SUM(I145)</f>
        <v>0</v>
      </c>
      <c r="J146" s="192">
        <f>SUM(J145)</f>
        <v>118157</v>
      </c>
      <c r="K146" s="192">
        <f>SUM(K145)</f>
        <v>0</v>
      </c>
      <c r="L146" s="192">
        <f>SUM(L145)</f>
        <v>0</v>
      </c>
      <c r="M146" s="188" t="s">
        <v>24</v>
      </c>
      <c r="N146" s="183"/>
      <c r="O146" s="183"/>
      <c r="P146" s="183"/>
      <c r="Q146" s="183"/>
    </row>
    <row r="147" spans="1:17" s="55" customFormat="1" ht="15" customHeight="1" thickBot="1">
      <c r="A147" s="63">
        <v>46</v>
      </c>
      <c r="B147" s="113" t="s">
        <v>61</v>
      </c>
      <c r="C147" s="113" t="s">
        <v>91</v>
      </c>
      <c r="D147" s="113" t="s">
        <v>94</v>
      </c>
      <c r="E147" s="113" t="s">
        <v>64</v>
      </c>
      <c r="F147" s="181" t="s">
        <v>195</v>
      </c>
      <c r="G147" s="53"/>
      <c r="H147" s="102">
        <v>0</v>
      </c>
      <c r="I147" s="112"/>
      <c r="J147" s="103">
        <v>29339</v>
      </c>
      <c r="K147" s="103"/>
      <c r="L147" s="104"/>
      <c r="M147" s="105">
        <f t="shared" si="7"/>
        <v>29339</v>
      </c>
      <c r="O147" s="56"/>
      <c r="P147" s="56"/>
      <c r="Q147" s="56"/>
    </row>
    <row r="148" spans="1:17" s="184" customFormat="1" ht="15" customHeight="1" thickBot="1">
      <c r="A148" s="239" t="s">
        <v>196</v>
      </c>
      <c r="B148" s="240"/>
      <c r="C148" s="240"/>
      <c r="D148" s="240"/>
      <c r="E148" s="240"/>
      <c r="F148" s="241"/>
      <c r="G148" s="190"/>
      <c r="H148" s="191" t="s">
        <v>24</v>
      </c>
      <c r="I148" s="192">
        <f>SUM(I147)</f>
        <v>0</v>
      </c>
      <c r="J148" s="192">
        <f>SUM(J147)</f>
        <v>29339</v>
      </c>
      <c r="K148" s="192">
        <f>SUM(K147)</f>
        <v>0</v>
      </c>
      <c r="L148" s="192">
        <f>SUM(L147)</f>
        <v>0</v>
      </c>
      <c r="M148" s="188" t="s">
        <v>24</v>
      </c>
      <c r="N148" s="183"/>
      <c r="O148" s="183"/>
      <c r="P148" s="183"/>
      <c r="Q148" s="183"/>
    </row>
    <row r="149" spans="1:17" s="55" customFormat="1" ht="15" customHeight="1">
      <c r="A149" s="62">
        <v>41</v>
      </c>
      <c r="B149" s="46" t="s">
        <v>58</v>
      </c>
      <c r="C149" s="46" t="s">
        <v>91</v>
      </c>
      <c r="D149" s="46" t="s">
        <v>106</v>
      </c>
      <c r="E149" s="46" t="s">
        <v>75</v>
      </c>
      <c r="F149" s="178" t="s">
        <v>201</v>
      </c>
      <c r="G149" s="14"/>
      <c r="H149" s="97">
        <v>330230</v>
      </c>
      <c r="I149" s="98"/>
      <c r="J149" s="99"/>
      <c r="K149" s="99"/>
      <c r="L149" s="100">
        <v>-5000</v>
      </c>
      <c r="M149" s="101">
        <f>SUM(H149:L149)</f>
        <v>325230</v>
      </c>
      <c r="O149" s="56"/>
      <c r="P149" s="56"/>
      <c r="Q149" s="56"/>
    </row>
    <row r="150" spans="1:17" s="55" customFormat="1" ht="15" customHeight="1" thickBot="1">
      <c r="A150" s="59">
        <v>41</v>
      </c>
      <c r="B150" s="51" t="s">
        <v>58</v>
      </c>
      <c r="C150" s="51" t="s">
        <v>91</v>
      </c>
      <c r="D150" s="51" t="s">
        <v>106</v>
      </c>
      <c r="E150" s="51" t="s">
        <v>107</v>
      </c>
      <c r="F150" s="182" t="s">
        <v>202</v>
      </c>
      <c r="G150" s="61"/>
      <c r="H150" s="92">
        <v>0</v>
      </c>
      <c r="I150" s="93"/>
      <c r="J150" s="94"/>
      <c r="K150" s="94"/>
      <c r="L150" s="95">
        <v>5000</v>
      </c>
      <c r="M150" s="96">
        <f>SUM(H150:L150)</f>
        <v>5000</v>
      </c>
      <c r="O150" s="56"/>
      <c r="P150" s="56"/>
      <c r="Q150" s="56"/>
    </row>
    <row r="151" spans="1:17" s="184" customFormat="1" ht="15" customHeight="1" thickBot="1">
      <c r="A151" s="239" t="s">
        <v>196</v>
      </c>
      <c r="B151" s="240"/>
      <c r="C151" s="240"/>
      <c r="D151" s="240"/>
      <c r="E151" s="240"/>
      <c r="F151" s="241"/>
      <c r="G151" s="190"/>
      <c r="H151" s="191" t="s">
        <v>24</v>
      </c>
      <c r="I151" s="192">
        <f>SUM(I149:I150)</f>
        <v>0</v>
      </c>
      <c r="J151" s="192">
        <f>SUM(J149:J150)</f>
        <v>0</v>
      </c>
      <c r="K151" s="192">
        <f>SUM(K149:K150)</f>
        <v>0</v>
      </c>
      <c r="L151" s="192">
        <f>SUM(L149:L150)</f>
        <v>0</v>
      </c>
      <c r="M151" s="188" t="s">
        <v>24</v>
      </c>
      <c r="N151" s="183"/>
      <c r="O151" s="183"/>
      <c r="P151" s="183"/>
      <c r="Q151" s="183"/>
    </row>
    <row r="152" spans="1:17" s="55" customFormat="1" ht="15" customHeight="1">
      <c r="A152" s="62">
        <v>1315</v>
      </c>
      <c r="B152" s="46" t="s">
        <v>58</v>
      </c>
      <c r="C152" s="46" t="s">
        <v>26</v>
      </c>
      <c r="D152" s="46" t="s">
        <v>59</v>
      </c>
      <c r="E152" s="46" t="s">
        <v>60</v>
      </c>
      <c r="F152" s="173" t="s">
        <v>200</v>
      </c>
      <c r="G152" s="14"/>
      <c r="H152" s="97">
        <v>0</v>
      </c>
      <c r="I152" s="98"/>
      <c r="J152" s="99">
        <v>317</v>
      </c>
      <c r="K152" s="99"/>
      <c r="L152" s="100"/>
      <c r="M152" s="101">
        <f t="shared" si="7"/>
        <v>317</v>
      </c>
      <c r="O152" s="56"/>
      <c r="P152" s="56"/>
      <c r="Q152" s="56"/>
    </row>
    <row r="153" spans="1:17" s="55" customFormat="1" ht="15" customHeight="1">
      <c r="A153" s="54">
        <v>1316</v>
      </c>
      <c r="B153" s="30" t="s">
        <v>58</v>
      </c>
      <c r="C153" s="30" t="s">
        <v>26</v>
      </c>
      <c r="D153" s="30" t="s">
        <v>59</v>
      </c>
      <c r="E153" s="30" t="s">
        <v>60</v>
      </c>
      <c r="F153" s="179" t="s">
        <v>200</v>
      </c>
      <c r="G153" s="15"/>
      <c r="H153" s="84">
        <v>0</v>
      </c>
      <c r="I153" s="88"/>
      <c r="J153" s="71">
        <v>90</v>
      </c>
      <c r="K153" s="71"/>
      <c r="L153" s="89"/>
      <c r="M153" s="87">
        <f t="shared" si="7"/>
        <v>90</v>
      </c>
      <c r="O153" s="56"/>
      <c r="P153" s="56"/>
      <c r="Q153" s="56"/>
    </row>
    <row r="154" spans="1:17" s="55" customFormat="1" ht="15" customHeight="1">
      <c r="A154" s="62">
        <v>1317</v>
      </c>
      <c r="B154" s="46" t="s">
        <v>58</v>
      </c>
      <c r="C154" s="46" t="s">
        <v>26</v>
      </c>
      <c r="D154" s="46" t="s">
        <v>59</v>
      </c>
      <c r="E154" s="46" t="s">
        <v>60</v>
      </c>
      <c r="F154" s="173" t="s">
        <v>200</v>
      </c>
      <c r="G154" s="14"/>
      <c r="H154" s="97">
        <v>0</v>
      </c>
      <c r="I154" s="98"/>
      <c r="J154" s="99">
        <v>430</v>
      </c>
      <c r="K154" s="99"/>
      <c r="L154" s="100"/>
      <c r="M154" s="101">
        <f t="shared" si="7"/>
        <v>430</v>
      </c>
      <c r="O154" s="56"/>
      <c r="P154" s="56"/>
      <c r="Q154" s="56"/>
    </row>
    <row r="155" spans="1:17" s="55" customFormat="1" ht="15" customHeight="1">
      <c r="A155" s="62">
        <v>1318</v>
      </c>
      <c r="B155" s="46" t="s">
        <v>58</v>
      </c>
      <c r="C155" s="46" t="s">
        <v>26</v>
      </c>
      <c r="D155" s="46" t="s">
        <v>59</v>
      </c>
      <c r="E155" s="46" t="s">
        <v>60</v>
      </c>
      <c r="F155" s="173" t="s">
        <v>200</v>
      </c>
      <c r="G155" s="15"/>
      <c r="H155" s="84">
        <v>0</v>
      </c>
      <c r="I155" s="88"/>
      <c r="J155" s="71">
        <v>305</v>
      </c>
      <c r="K155" s="71"/>
      <c r="L155" s="89"/>
      <c r="M155" s="87">
        <f t="shared" si="7"/>
        <v>305</v>
      </c>
      <c r="O155" s="56"/>
      <c r="P155" s="56"/>
      <c r="Q155" s="56"/>
    </row>
    <row r="156" spans="1:17" s="55" customFormat="1" ht="15" customHeight="1" thickBot="1">
      <c r="A156" s="59">
        <v>1319</v>
      </c>
      <c r="B156" s="51" t="s">
        <v>58</v>
      </c>
      <c r="C156" s="51" t="s">
        <v>26</v>
      </c>
      <c r="D156" s="51" t="s">
        <v>59</v>
      </c>
      <c r="E156" s="51" t="s">
        <v>60</v>
      </c>
      <c r="F156" s="173" t="s">
        <v>200</v>
      </c>
      <c r="G156" s="61"/>
      <c r="H156" s="92">
        <v>0</v>
      </c>
      <c r="I156" s="93"/>
      <c r="J156" s="94">
        <v>1696</v>
      </c>
      <c r="K156" s="94"/>
      <c r="L156" s="95"/>
      <c r="M156" s="96">
        <f t="shared" si="7"/>
        <v>1696</v>
      </c>
      <c r="O156" s="56"/>
      <c r="P156" s="56"/>
      <c r="Q156" s="56"/>
    </row>
    <row r="157" spans="1:17" s="184" customFormat="1" ht="15" customHeight="1" thickBot="1">
      <c r="A157" s="239" t="s">
        <v>196</v>
      </c>
      <c r="B157" s="240"/>
      <c r="C157" s="240"/>
      <c r="D157" s="240"/>
      <c r="E157" s="240"/>
      <c r="F157" s="241"/>
      <c r="G157" s="190"/>
      <c r="H157" s="191" t="s">
        <v>24</v>
      </c>
      <c r="I157" s="192">
        <f>SUM(I152:I156)</f>
        <v>0</v>
      </c>
      <c r="J157" s="192">
        <f>SUM(J152:J156)</f>
        <v>2838</v>
      </c>
      <c r="K157" s="192">
        <f>SUM(K152:K156)</f>
        <v>0</v>
      </c>
      <c r="L157" s="192">
        <f>SUM(L152:L156)</f>
        <v>0</v>
      </c>
      <c r="M157" s="188" t="s">
        <v>24</v>
      </c>
      <c r="N157" s="183"/>
      <c r="O157" s="183"/>
      <c r="P157" s="183"/>
      <c r="Q157" s="183"/>
    </row>
    <row r="158" spans="1:17" s="3" customFormat="1" ht="20.25" customHeight="1" thickBot="1">
      <c r="A158" s="235" t="s">
        <v>197</v>
      </c>
      <c r="B158" s="236"/>
      <c r="C158" s="236"/>
      <c r="D158" s="236"/>
      <c r="E158" s="236"/>
      <c r="F158" s="236"/>
      <c r="G158" s="237"/>
      <c r="H158" s="193" t="s">
        <v>24</v>
      </c>
      <c r="I158" s="194">
        <f>I51+I53+I55+I58+I69+I78+I88+I90+I111+I116+I129+I131+I136+I142+I144+I146+I148+I151+I157</f>
        <v>121353</v>
      </c>
      <c r="J158" s="194">
        <f>J51+J53+J55+J58+J69+J78+J88+J90+J111+J116+J129+J131+J136+J142+J144+J146+J148+J151+J157</f>
        <v>577364</v>
      </c>
      <c r="K158" s="194">
        <f>K51+K53+K55+K58+K69+K78+K88+K90+K111+K116+K129+K131+K136+K142+K144+K146+K148+K151+K157</f>
        <v>126383</v>
      </c>
      <c r="L158" s="194">
        <f>L51+L53+L55+L58+L69+L78+L88+L90+L111+L116+L129+L131+L136+L142+L144+L146+L148+L151+L157</f>
        <v>191805</v>
      </c>
      <c r="M158" s="195" t="s">
        <v>24</v>
      </c>
      <c r="O158" s="11"/>
      <c r="P158" s="11"/>
      <c r="Q158" s="11"/>
    </row>
    <row r="160" spans="3:9" ht="14.25">
      <c r="C160" s="4"/>
      <c r="D160" s="4"/>
      <c r="H160" s="4"/>
      <c r="I160"/>
    </row>
    <row r="161" spans="3:9" ht="14.25">
      <c r="C161" s="4"/>
      <c r="D161" s="4"/>
      <c r="H161" s="199"/>
      <c r="I161"/>
    </row>
    <row r="162" spans="3:9" ht="14.25">
      <c r="C162" s="4"/>
      <c r="D162" s="4"/>
      <c r="H162" s="4"/>
      <c r="I162"/>
    </row>
    <row r="163" spans="8:9" ht="14.25">
      <c r="H163" s="4"/>
      <c r="I163"/>
    </row>
    <row r="164" spans="8:9" ht="14.25">
      <c r="H164" s="4"/>
      <c r="I164"/>
    </row>
  </sheetData>
  <sheetProtection/>
  <mergeCells count="70">
    <mergeCell ref="A157:F157"/>
    <mergeCell ref="A136:F136"/>
    <mergeCell ref="A142:F142"/>
    <mergeCell ref="A144:F144"/>
    <mergeCell ref="A146:F146"/>
    <mergeCell ref="A148:F148"/>
    <mergeCell ref="A151:F151"/>
    <mergeCell ref="A116:F116"/>
    <mergeCell ref="F6:F8"/>
    <mergeCell ref="F41:F43"/>
    <mergeCell ref="F81:F83"/>
    <mergeCell ref="A69:F69"/>
    <mergeCell ref="A78:F78"/>
    <mergeCell ref="A88:F88"/>
    <mergeCell ref="A90:F90"/>
    <mergeCell ref="C81:C83"/>
    <mergeCell ref="D81:D83"/>
    <mergeCell ref="A111:F111"/>
    <mergeCell ref="A58:F58"/>
    <mergeCell ref="A51:G51"/>
    <mergeCell ref="A53:G53"/>
    <mergeCell ref="A55:G55"/>
    <mergeCell ref="G81:G83"/>
    <mergeCell ref="A129:F129"/>
    <mergeCell ref="A131:F131"/>
    <mergeCell ref="L1:M1"/>
    <mergeCell ref="G41:G43"/>
    <mergeCell ref="H41:H43"/>
    <mergeCell ref="I41:L41"/>
    <mergeCell ref="M41:M43"/>
    <mergeCell ref="I42:J42"/>
    <mergeCell ref="I6:L6"/>
    <mergeCell ref="E41:E43"/>
    <mergeCell ref="A158:G158"/>
    <mergeCell ref="M6:M8"/>
    <mergeCell ref="I7:J7"/>
    <mergeCell ref="A1:G1"/>
    <mergeCell ref="A40:L40"/>
    <mergeCell ref="A24:G24"/>
    <mergeCell ref="A41:A43"/>
    <mergeCell ref="B41:B43"/>
    <mergeCell ref="C41:C43"/>
    <mergeCell ref="D41:D43"/>
    <mergeCell ref="A3:M3"/>
    <mergeCell ref="A6:A8"/>
    <mergeCell ref="B6:B8"/>
    <mergeCell ref="C6:C8"/>
    <mergeCell ref="D6:D8"/>
    <mergeCell ref="E6:E8"/>
    <mergeCell ref="G6:G8"/>
    <mergeCell ref="H6:H8"/>
    <mergeCell ref="A5:L5"/>
    <mergeCell ref="E121:E123"/>
    <mergeCell ref="G121:G123"/>
    <mergeCell ref="F121:F123"/>
    <mergeCell ref="A81:A83"/>
    <mergeCell ref="B81:B83"/>
    <mergeCell ref="A121:A123"/>
    <mergeCell ref="B121:B123"/>
    <mergeCell ref="C121:C123"/>
    <mergeCell ref="D121:D123"/>
    <mergeCell ref="E81:E83"/>
    <mergeCell ref="H121:H123"/>
    <mergeCell ref="I121:L121"/>
    <mergeCell ref="M121:M123"/>
    <mergeCell ref="I122:J122"/>
    <mergeCell ref="H81:H83"/>
    <mergeCell ref="I81:L81"/>
    <mergeCell ref="M81:M83"/>
    <mergeCell ref="I82:J82"/>
  </mergeCells>
  <printOptions horizontalCentered="1"/>
  <pageMargins left="0.1968503937007874" right="0.1968503937007874" top="0.3937007874015748" bottom="0.3937007874015748" header="0.15748031496062992" footer="0.1968503937007874"/>
  <pageSetup horizontalDpi="600" verticalDpi="600" orientation="landscape" paperSize="9" scale="87" r:id="rId1"/>
  <rowBreaks count="3" manualBreakCount="3">
    <brk id="38" max="255" man="1"/>
    <brk id="78" max="255" man="1"/>
    <brk id="11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Ostrochovska</cp:lastModifiedBy>
  <cp:lastPrinted>2010-06-15T11:43:01Z</cp:lastPrinted>
  <dcterms:created xsi:type="dcterms:W3CDTF">1997-01-24T11:07:25Z</dcterms:created>
  <dcterms:modified xsi:type="dcterms:W3CDTF">2010-06-20T12:49:31Z</dcterms:modified>
  <cp:category/>
  <cp:version/>
  <cp:contentType/>
  <cp:contentStatus/>
</cp:coreProperties>
</file>