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06,07,08,09 - výdavky" sheetId="1" r:id="rId1"/>
    <sheet name="06,07,08,09 - príjmy" sheetId="2" r:id="rId2"/>
    <sheet name="príspevkové" sheetId="3" r:id="rId3"/>
    <sheet name="vps" sheetId="4" r:id="rId4"/>
  </sheets>
  <definedNames/>
  <calcPr fullCalcOnLoad="1"/>
</workbook>
</file>

<file path=xl/comments1.xml><?xml version="1.0" encoding="utf-8"?>
<comments xmlns="http://schemas.openxmlformats.org/spreadsheetml/2006/main">
  <authors>
    <author>Slepickova</author>
  </authors>
  <commentList>
    <comment ref="E240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2400 televízia</t>
        </r>
      </text>
    </comment>
    <comment ref="D163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10826 kia</t>
        </r>
      </text>
    </comment>
  </commentList>
</comments>
</file>

<file path=xl/comments2.xml><?xml version="1.0" encoding="utf-8"?>
<comments xmlns="http://schemas.openxmlformats.org/spreadsheetml/2006/main">
  <authors>
    <author>Slepickova</author>
  </authors>
  <commentList>
    <comment ref="D22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na základe nájomných zmlúv</t>
        </r>
      </text>
    </comment>
    <comment ref="D46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podľa kúpnych zmlúv</t>
        </r>
      </text>
    </comment>
    <comment ref="D47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na základe zmlúv 3 500
ostatné predpoklad</t>
        </r>
      </text>
    </comment>
    <comment ref="D48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40mil - na základe zmlúv -splátky
ostatné - predpokladaný predaj</t>
        </r>
      </text>
    </comment>
  </commentList>
</comments>
</file>

<file path=xl/sharedStrings.xml><?xml version="1.0" encoding="utf-8"?>
<sst xmlns="http://schemas.openxmlformats.org/spreadsheetml/2006/main" count="570" uniqueCount="282">
  <si>
    <t xml:space="preserve">Bežné príjmy </t>
  </si>
  <si>
    <t>Daňové príjmy - dane z príjmov, dane z majetku</t>
  </si>
  <si>
    <t>111 003</t>
  </si>
  <si>
    <t>Výnos dane z príjmov poukázany územnej samospráve</t>
  </si>
  <si>
    <t>Daň z nehnuteľností</t>
  </si>
  <si>
    <t>Daňové príjmy - dane za špecifické služby</t>
  </si>
  <si>
    <t>133 001</t>
  </si>
  <si>
    <t>Za psa</t>
  </si>
  <si>
    <t>133 003</t>
  </si>
  <si>
    <t>Za nevýherné hracie prístroje</t>
  </si>
  <si>
    <t>133 006</t>
  </si>
  <si>
    <t>Za ubytovanie</t>
  </si>
  <si>
    <t>133 012</t>
  </si>
  <si>
    <t>Nedaňové príjmy - príjmy z podnikania a z vlastníctva majetku</t>
  </si>
  <si>
    <t>Dividendy</t>
  </si>
  <si>
    <t>Z prenajatých pozemkov</t>
  </si>
  <si>
    <t>Z prenajatých budov, priestorov, objektov</t>
  </si>
  <si>
    <t>Nedaňové príjmy - administratívne poplatky a iné poplatky a platby</t>
  </si>
  <si>
    <t>Administratívne poplatky</t>
  </si>
  <si>
    <t>Poplatky a platby z nepriemyselného a náhodného predaja služieb</t>
  </si>
  <si>
    <t>Za znečisťovanie ovzdušia</t>
  </si>
  <si>
    <t>Iné nedaňové príjmy</t>
  </si>
  <si>
    <t>Z výťažkov z lotérií a iných podobných hier</t>
  </si>
  <si>
    <t>Tuzemské bežné granty a transfery</t>
  </si>
  <si>
    <t>Bežné príjmy spolu:</t>
  </si>
  <si>
    <t xml:space="preserve">Kapitálové príjmy </t>
  </si>
  <si>
    <t>Kapitálové príjmy</t>
  </si>
  <si>
    <t>Z predaja pozemkov</t>
  </si>
  <si>
    <t>Tuzemské kapitálové granty a transfery</t>
  </si>
  <si>
    <t>Kapitálové príjmy spolu:</t>
  </si>
  <si>
    <t>Príjmové finančné operácie</t>
  </si>
  <si>
    <t>Príjmy z ostatných finančných operácií</t>
  </si>
  <si>
    <t>Tuzemské úvery, pôžičky a návratné finančné výpomoci</t>
  </si>
  <si>
    <t>Rozpočtové príjmy spolu</t>
  </si>
  <si>
    <t>Bežné výdavky</t>
  </si>
  <si>
    <t>v tis. Sk</t>
  </si>
  <si>
    <t>Mzdy, platy, sl.príjmy a ost.osobné vyrovnania</t>
  </si>
  <si>
    <t>Poistné a príspevok do poisťovní</t>
  </si>
  <si>
    <t>Tovary a služby</t>
  </si>
  <si>
    <t>z toho</t>
  </si>
  <si>
    <t>Cestovné náhrady</t>
  </si>
  <si>
    <t>631 001</t>
  </si>
  <si>
    <t>Tuzemské</t>
  </si>
  <si>
    <t>Energie, voda a komunikácie</t>
  </si>
  <si>
    <t>Energie</t>
  </si>
  <si>
    <t>Poštovné služby a telekomunikačné služby</t>
  </si>
  <si>
    <t xml:space="preserve">Materiál </t>
  </si>
  <si>
    <t>Interiérové vybavenie</t>
  </si>
  <si>
    <t>633 002</t>
  </si>
  <si>
    <t>Výpočtová technika</t>
  </si>
  <si>
    <t>Všeobecný materiál</t>
  </si>
  <si>
    <t>Knihy, časopisy, noviny, učebnice, uč. pomôcky.....</t>
  </si>
  <si>
    <t>Softvér a licencie</t>
  </si>
  <si>
    <t>Reprezentačné</t>
  </si>
  <si>
    <t>Dopravné</t>
  </si>
  <si>
    <t>634 001</t>
  </si>
  <si>
    <t>Palivo, mazivá, oleje, špeciálne kvapaliny</t>
  </si>
  <si>
    <t>Servis, údržba, opravy a výdavky s tým spojené</t>
  </si>
  <si>
    <t>Poistenie</t>
  </si>
  <si>
    <t>Rutinná a štandartná údržba</t>
  </si>
  <si>
    <t>Budov, objektov alebo ich častí</t>
  </si>
  <si>
    <t>Nájomné za nájom</t>
  </si>
  <si>
    <t>Služby</t>
  </si>
  <si>
    <t>637 001</t>
  </si>
  <si>
    <t>Školenia, kurzy, semináre, porady, konferencie, symp.</t>
  </si>
  <si>
    <t>Propagácia, reklama a inzercia</t>
  </si>
  <si>
    <t>Všeobecné služby</t>
  </si>
  <si>
    <t>Špeciálne služby</t>
  </si>
  <si>
    <t>Poplatky a odvody</t>
  </si>
  <si>
    <t>Stravovanie</t>
  </si>
  <si>
    <t>Poistné</t>
  </si>
  <si>
    <t>Prídel do sociálneho fondu</t>
  </si>
  <si>
    <t>Odmeny zamestnancov mimopracovného pomeru</t>
  </si>
  <si>
    <t>01.1.2 Finančná a rozpočtová oblasť</t>
  </si>
  <si>
    <t xml:space="preserve">01.7.0 Transakcie verejného dlhu </t>
  </si>
  <si>
    <t>Splácanie úrokov v tuzemsku</t>
  </si>
  <si>
    <t>Banke a pobočke zahraničnej banky</t>
  </si>
  <si>
    <t>02.2.0 Civilná obrana</t>
  </si>
  <si>
    <t>03.2.0 Ochrana pred požiarmi</t>
  </si>
  <si>
    <t>Pracovné odevy, obuv a pracovné pomôcky</t>
  </si>
  <si>
    <t>pracovné odevy, náradie, materiál</t>
  </si>
  <si>
    <t>04.5.1 Cestná doprava</t>
  </si>
  <si>
    <t>Materiál</t>
  </si>
  <si>
    <t>05.1.0 Nakladanie s odpadmi</t>
  </si>
  <si>
    <t>Potraviny</t>
  </si>
  <si>
    <t>06.4.0 Verejné osvetlenie</t>
  </si>
  <si>
    <t>632 001</t>
  </si>
  <si>
    <t>Transfery v rámci verejnej správy</t>
  </si>
  <si>
    <t>Na dávku v hmotnej núdzi a príspevky k dávke</t>
  </si>
  <si>
    <t>09.5.0.1 Zariadenia pre záujmové vzdelávanie</t>
  </si>
  <si>
    <t>10.4.0</t>
  </si>
  <si>
    <t>Bežné výdavky spolu:</t>
  </si>
  <si>
    <t>Kapitálové výdavky</t>
  </si>
  <si>
    <t>Nákup výpočtovej techniky</t>
  </si>
  <si>
    <t>04.5.1.3 Správa a údržba ciest</t>
  </si>
  <si>
    <t>06.2.0 Rozvoj obcí</t>
  </si>
  <si>
    <t>08.1.0 Rekreačné a športové služby</t>
  </si>
  <si>
    <t>Kapitálové výdavky spolu:</t>
  </si>
  <si>
    <t xml:space="preserve">Výdavkové finančné operácie </t>
  </si>
  <si>
    <t>01.7.0  Transakcie verejného dlhu</t>
  </si>
  <si>
    <t>Splácanie tuzemskej istiny z bankových úverov dlh.</t>
  </si>
  <si>
    <t>Sumarizácia</t>
  </si>
  <si>
    <t>Bežné výdavky spolu</t>
  </si>
  <si>
    <t>Kapitálové výdavky spolu</t>
  </si>
  <si>
    <t>Výdavkové finančné operácie</t>
  </si>
  <si>
    <t>Rozpočtové výdavky spolu</t>
  </si>
  <si>
    <t>Hospodárenie celkom</t>
  </si>
  <si>
    <t>Za predajné automaty</t>
  </si>
  <si>
    <t>Za vjazd a zotrvanie motor.vozidla v hist.časti</t>
  </si>
  <si>
    <t>133 004</t>
  </si>
  <si>
    <t>133 005</t>
  </si>
  <si>
    <t>Licencie / výherné hracie prístroje /</t>
  </si>
  <si>
    <t>Z náhrad z poistného plnenia / spoločenská hodnota drevín /</t>
  </si>
  <si>
    <t>Prevod prostriedkov z  fondov obce</t>
  </si>
  <si>
    <t>Bytterm - správa bytového fondu  / 2.účtovný okruh /</t>
  </si>
  <si>
    <t>Príjem z predaja bytov</t>
  </si>
  <si>
    <t>Príjem z predaja budov</t>
  </si>
  <si>
    <t>292 006</t>
  </si>
  <si>
    <t>Nedaňové príjmy - úroky z tuzemských úverov, pôžičiek.....</t>
  </si>
  <si>
    <t>Úroky z tuzemských úverov, pôžičiek....</t>
  </si>
  <si>
    <t>z  pozemkov</t>
  </si>
  <si>
    <t>zo  stavieb</t>
  </si>
  <si>
    <t>z bytov  a nebytových priestorov  v bytovom dome</t>
  </si>
  <si>
    <t>v tis.Sk</t>
  </si>
  <si>
    <t>Príspevky- finančné vysporiadanie</t>
  </si>
  <si>
    <t>Finančné vysporiadanie DPMŽ</t>
  </si>
  <si>
    <t>Špeciálny materiál</t>
  </si>
  <si>
    <t>Knihy,časopisy,noviny</t>
  </si>
  <si>
    <t>Špeciálnej techniky</t>
  </si>
  <si>
    <t>Telekom.technika</t>
  </si>
  <si>
    <t>Prev.stroje a zariad.</t>
  </si>
  <si>
    <t>Špeciálne stroje a zariadenia</t>
  </si>
  <si>
    <t>Pracovné odevy,obuv</t>
  </si>
  <si>
    <t>Palivá ako zdroj energie</t>
  </si>
  <si>
    <t>Konkurzy,súťaže</t>
  </si>
  <si>
    <t>Náhrady</t>
  </si>
  <si>
    <t>Náhrady mzdy a platu</t>
  </si>
  <si>
    <t>Štúdie,expertízy,posudky</t>
  </si>
  <si>
    <t>Kolkové známky</t>
  </si>
  <si>
    <t>Odmeny a príspevky-poslanci</t>
  </si>
  <si>
    <t>Občianske združeniam a nadáciam</t>
  </si>
  <si>
    <t>Na členské</t>
  </si>
  <si>
    <t>Na odstupné</t>
  </si>
  <si>
    <t>Na odchodné</t>
  </si>
  <si>
    <t>Na nemocenské dávky</t>
  </si>
  <si>
    <t>04.1.1  Všeobecná ekonomická a obchodná oblasť -jedáleň MÚ</t>
  </si>
  <si>
    <t>Prevádz.stroje a zariadenia</t>
  </si>
  <si>
    <t>03.1.0.</t>
  </si>
  <si>
    <t>Policajné služby</t>
  </si>
  <si>
    <t>Bežné transfery</t>
  </si>
  <si>
    <t>04.2.2.Lesníctvo</t>
  </si>
  <si>
    <t>04.4.3 Výstavba</t>
  </si>
  <si>
    <t xml:space="preserve">Štúdie,posudky </t>
  </si>
  <si>
    <t>Dotácie DPMŽ s.r.o.</t>
  </si>
  <si>
    <t>Vodné,stočné</t>
  </si>
  <si>
    <t>Údržba zelene-T+T</t>
  </si>
  <si>
    <t>Údržba zelene- MGM</t>
  </si>
  <si>
    <t>05.6.0. Ochrana životného prostredia</t>
  </si>
  <si>
    <t>Údržba iných plôch,zariadení - cez MsÚ</t>
  </si>
  <si>
    <t>Údržba chodníkov -čistenie AGAT</t>
  </si>
  <si>
    <t>Údržba chodníkov -čistenie T+T</t>
  </si>
  <si>
    <t>Údržba chodníkov - osobitné práce cez MsÚ</t>
  </si>
  <si>
    <t>Odvoz komunál.odpadov - T+T</t>
  </si>
  <si>
    <t>Odpady cez MsÚ podľa VZN č. 9/2001</t>
  </si>
  <si>
    <t>Údržba cintorínov - Funeral</t>
  </si>
  <si>
    <t>Údržba</t>
  </si>
  <si>
    <t>06.3.0 Zásobovanie vodou</t>
  </si>
  <si>
    <t>06.6.0 Bývanie-Bytterm</t>
  </si>
  <si>
    <t>Poplatky,odvody</t>
  </si>
  <si>
    <t>Prídel do sociálneho findu</t>
  </si>
  <si>
    <t>Bežný transfer</t>
  </si>
  <si>
    <t>Dotácia právnickým osobám - MsHK a.s.</t>
  </si>
  <si>
    <t>08.2.0 Kultúrne služby</t>
  </si>
  <si>
    <t>Bežný transfer občianskym združeniam</t>
  </si>
  <si>
    <t>08.2.0.1. Divadlá</t>
  </si>
  <si>
    <t>Chata</t>
  </si>
  <si>
    <t>Bežný transfer príspevkovej org. MKP+Športcentrum</t>
  </si>
  <si>
    <t>Bežný transfer príspevkovej org. - Mestské divadlo</t>
  </si>
  <si>
    <t>08.2.0.3. Kultúrne zariadenia - kultúrne domy</t>
  </si>
  <si>
    <t>08.2.0.9. Ostatné kultúrne služby</t>
  </si>
  <si>
    <t>08.4.0 Náboženské služby</t>
  </si>
  <si>
    <t>Bežný transfer cirkvi</t>
  </si>
  <si>
    <t>09.1.1.  Predškolská výchova - detské jasle</t>
  </si>
  <si>
    <t>MŠ</t>
  </si>
  <si>
    <t>Rozpočtovej organizácii</t>
  </si>
  <si>
    <t>09.1.1.1 Predškolská výchova - Materské školy</t>
  </si>
  <si>
    <t>Rozpočtovej organizácii - školské jedálne pri ZŠ</t>
  </si>
  <si>
    <t>Rozpočtovej organizácii - školské kluby detí pri ZŠ</t>
  </si>
  <si>
    <t>Rozpočtovej organizácii - základné umelecké školy</t>
  </si>
  <si>
    <t>09.5.0.2 Centrá voľného času</t>
  </si>
  <si>
    <t>Rozpočtovej organizácii - CVČ</t>
  </si>
  <si>
    <t>09.6.0.7. Stredisko služieb škole</t>
  </si>
  <si>
    <t xml:space="preserve">Rozpočtovej organizácii </t>
  </si>
  <si>
    <t>09.1.2.  Základné vzdelanie</t>
  </si>
  <si>
    <t>Transfery jednotlivcom a neziskovým právn. os.</t>
  </si>
  <si>
    <t>10.7.0.1.Dávky sociálnej pomoci</t>
  </si>
  <si>
    <t>Špeciálne služby -pohreby</t>
  </si>
  <si>
    <t>10.2.0 Staroba - jedáleň dôchodcov,kluby dôchodcov</t>
  </si>
  <si>
    <t>Softvér</t>
  </si>
  <si>
    <t>Konkurzy a súťaže</t>
  </si>
  <si>
    <t>10.2.0.2 Ďalšie sociálne služby - opatrovateľské služby</t>
  </si>
  <si>
    <t>Cestovné</t>
  </si>
  <si>
    <t>Odchodné</t>
  </si>
  <si>
    <t>v tom</t>
  </si>
  <si>
    <t>Nákup softvéru</t>
  </si>
  <si>
    <t>Nákup interiérového vybavenia</t>
  </si>
  <si>
    <t>Nákup telekomunik.techniky</t>
  </si>
  <si>
    <t>Nákup prevádzk. strojov, prístr., zariadení, techniky ...</t>
  </si>
  <si>
    <t>Rekonštrukcia a modernizácia  VT</t>
  </si>
  <si>
    <t>Nákup osobných automobilov</t>
  </si>
  <si>
    <t>Kapitálový transfer na mestskú verejnú dopravu</t>
  </si>
  <si>
    <t>Kapitálový transfer pre Mestské divadlo</t>
  </si>
  <si>
    <t>Kapitálový transfer pre MKP a Športcentrum</t>
  </si>
  <si>
    <t>Kapitálový transfer -školské jedálne pri ZŠ</t>
  </si>
  <si>
    <t xml:space="preserve">Kapitálový transfer </t>
  </si>
  <si>
    <t>01.1.1.6. Výdavky verejnej správy</t>
  </si>
  <si>
    <t>Bežný rozpočet</t>
  </si>
  <si>
    <t>Kapitálový rozpočet</t>
  </si>
  <si>
    <t>Za úžívanie verejného priestranstva / aj Žilinská parkovacia spol. /</t>
  </si>
  <si>
    <t>Poplatky,odvody, / Žilinská parkovacia,Nadácia spoločne pre región /</t>
  </si>
  <si>
    <t>Nákup pozemkov</t>
  </si>
  <si>
    <t>04.7.3 Cestovný ruch</t>
  </si>
  <si>
    <t>NÁVRH ROZPOČTU NA ROKY 2007 - 2009- VÝDAVKY</t>
  </si>
  <si>
    <r>
      <t xml:space="preserve">    </t>
    </r>
    <r>
      <rPr>
        <b/>
        <sz val="18"/>
        <rFont val="Arial"/>
        <family val="2"/>
      </rPr>
      <t>NÁVRH ROZPOČTU NA ROKY 2007 - 2009 - PRÍJMY</t>
    </r>
  </si>
  <si>
    <t>Ukazovateľ</t>
  </si>
  <si>
    <t>Dopravný podnik mesta s.r.o.</t>
  </si>
  <si>
    <t>Vlastné príjmy</t>
  </si>
  <si>
    <t>tis.</t>
  </si>
  <si>
    <t>Náklady neinvestičné</t>
  </si>
  <si>
    <t>Náklady investičné</t>
  </si>
  <si>
    <t>Mzdové prostriedky celkom</t>
  </si>
  <si>
    <t>Počet pracovníkov</t>
  </si>
  <si>
    <t>os</t>
  </si>
  <si>
    <t>Priemerná mesačná mzda</t>
  </si>
  <si>
    <t>Sk</t>
  </si>
  <si>
    <t>Príspevok</t>
  </si>
  <si>
    <t>z toho : na prevádzku</t>
  </si>
  <si>
    <t xml:space="preserve">            na investície</t>
  </si>
  <si>
    <t>Hospodársky výsledok</t>
  </si>
  <si>
    <t>Limit na reprezentačné účely</t>
  </si>
  <si>
    <t>Mestské divadlo</t>
  </si>
  <si>
    <t>os.</t>
  </si>
  <si>
    <t>Príspevok celkom</t>
  </si>
  <si>
    <t>limit na reprezentačné účely</t>
  </si>
  <si>
    <t>Mestská krytá plaváreň</t>
  </si>
  <si>
    <t>Sk.</t>
  </si>
  <si>
    <t>Športcentrum</t>
  </si>
  <si>
    <t xml:space="preserve">Návrh rozpočtu mestských organizácií </t>
  </si>
  <si>
    <t xml:space="preserve">            prevádzka KIA/reg.rozvoj/</t>
  </si>
  <si>
    <t>Rozpočet verejnoprospešných služieb</t>
  </si>
  <si>
    <t xml:space="preserve">Rozpočet </t>
  </si>
  <si>
    <t>na rok</t>
  </si>
  <si>
    <t>Verejnoprospešné služby</t>
  </si>
  <si>
    <t>celkom</t>
  </si>
  <si>
    <t>z toho :</t>
  </si>
  <si>
    <t xml:space="preserve">    Verejné osvetlenie spolu</t>
  </si>
  <si>
    <t xml:space="preserve">            Verejné osvetlenie energia</t>
  </si>
  <si>
    <t xml:space="preserve">     Pohrebníctvo spolu</t>
  </si>
  <si>
    <t xml:space="preserve">             Pohrebníctvo FUNERAL</t>
  </si>
  <si>
    <t xml:space="preserve">     Verejná zeleň spolu</t>
  </si>
  <si>
    <t xml:space="preserve">              Verejná zeleň T+T</t>
  </si>
  <si>
    <t xml:space="preserve">               Verejná zeleň MGM</t>
  </si>
  <si>
    <t xml:space="preserve">               Verejná zeleň MsÚ - Osobitné práce</t>
  </si>
  <si>
    <t xml:space="preserve">      Opravy a údržba iné cez MsÚ</t>
  </si>
  <si>
    <t xml:space="preserve">     Čistenie MK spolu</t>
  </si>
  <si>
    <t xml:space="preserve">               Čistenie MK AGÁT</t>
  </si>
  <si>
    <t xml:space="preserve">               Čistenie MK T+T</t>
  </si>
  <si>
    <t xml:space="preserve">               Čistenie MK stočné</t>
  </si>
  <si>
    <t xml:space="preserve">      Odvoz odpadov spolu</t>
  </si>
  <si>
    <t xml:space="preserve">              Odvoz odpadov T+T</t>
  </si>
  <si>
    <t xml:space="preserve">              Odpady podľa VZN MsÚ</t>
  </si>
  <si>
    <t xml:space="preserve">            Verejné osvetlenie -správa</t>
  </si>
  <si>
    <t xml:space="preserve">               Čistenie MK-aktuálne požiadavky</t>
  </si>
  <si>
    <t>Nákup licencií</t>
  </si>
  <si>
    <t>Ostatné príjmy / pokuty,penále../ v r.07 sa nerozpočtujú</t>
  </si>
  <si>
    <t>Finančné operácie</t>
  </si>
  <si>
    <t>Rekonštrukcie a modernizácie / kancelária prvého kontaktu</t>
  </si>
  <si>
    <t xml:space="preserve">Rekonštrukcia a modernizácia prevádzkových strojov </t>
  </si>
  <si>
    <t>tab.č.1</t>
  </si>
  <si>
    <t>tab.č.2</t>
  </si>
  <si>
    <t>tab.č.3</t>
  </si>
  <si>
    <t>tab.č.4</t>
  </si>
</sst>
</file>

<file path=xl/styles.xml><?xml version="1.0" encoding="utf-8"?>
<styleSheet xmlns="http://schemas.openxmlformats.org/spreadsheetml/2006/main">
  <numFmts count="2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&quot;Áno&quot;;&quot;Áno&quot;;&quot;Nie&quot;"/>
    <numFmt numFmtId="181" formatCode="&quot;Pravda&quot;;&quot;Pravda&quot;;&quot;Nepravda&quot;"/>
    <numFmt numFmtId="182" formatCode="&quot;Zapnuté&quot;;&quot;Zapnuté&quot;;&quot;Vypnuté&quot;"/>
  </numFmts>
  <fonts count="26">
    <font>
      <sz val="10"/>
      <name val="Arial CE"/>
      <family val="0"/>
    </font>
    <font>
      <b/>
      <sz val="11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i/>
      <sz val="12"/>
      <name val="Arial"/>
      <family val="0"/>
    </font>
    <font>
      <i/>
      <sz val="12"/>
      <name val="Arial"/>
      <family val="0"/>
    </font>
    <font>
      <sz val="12"/>
      <color indexed="10"/>
      <name val="Arial"/>
      <family val="0"/>
    </font>
    <font>
      <b/>
      <sz val="2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 CE"/>
      <family val="0"/>
    </font>
    <font>
      <sz val="11"/>
      <name val="Arial"/>
      <family val="0"/>
    </font>
    <font>
      <sz val="11"/>
      <name val="Arial CE"/>
      <family val="0"/>
    </font>
    <font>
      <b/>
      <sz val="14"/>
      <name val="Arial CE"/>
      <family val="2"/>
    </font>
    <font>
      <sz val="14"/>
      <name val="Arial CE"/>
      <family val="2"/>
    </font>
    <font>
      <b/>
      <sz val="11"/>
      <name val="Arial CE"/>
      <family val="0"/>
    </font>
    <font>
      <b/>
      <sz val="12"/>
      <name val="Arial CE"/>
      <family val="2"/>
    </font>
    <font>
      <b/>
      <sz val="16"/>
      <name val="Arial CE"/>
      <family val="2"/>
    </font>
    <font>
      <sz val="12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>
        <color indexed="8"/>
      </top>
      <bottom style="thin">
        <color indexed="8"/>
      </bottom>
    </border>
    <border>
      <left style="double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thin">
        <color indexed="8"/>
      </top>
      <bottom style="double"/>
    </border>
    <border>
      <left>
        <color indexed="63"/>
      </left>
      <right>
        <color indexed="63"/>
      </right>
      <top style="thin">
        <color indexed="8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medium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uble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medium"/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 style="medium"/>
      <right style="medium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>
        <color indexed="8"/>
      </top>
      <bottom style="double"/>
    </border>
    <border>
      <left style="medium"/>
      <right style="medium"/>
      <top style="thin">
        <color indexed="8"/>
      </top>
      <bottom style="double"/>
    </border>
    <border>
      <left>
        <color indexed="63"/>
      </left>
      <right style="medium"/>
      <top style="thin">
        <color indexed="8"/>
      </top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6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3" fontId="3" fillId="0" borderId="0" xfId="0" applyNumberFormat="1" applyFont="1" applyFill="1" applyBorder="1" applyAlignment="1">
      <alignment/>
    </xf>
    <xf numFmtId="3" fontId="3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wrapText="1"/>
    </xf>
    <xf numFmtId="3" fontId="3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4" xfId="0" applyFont="1" applyFill="1" applyBorder="1" applyAlignment="1">
      <alignment/>
    </xf>
    <xf numFmtId="0" fontId="3" fillId="0" borderId="5" xfId="0" applyFont="1" applyFill="1" applyBorder="1" applyAlignment="1">
      <alignment horizontal="left"/>
    </xf>
    <xf numFmtId="0" fontId="3" fillId="0" borderId="5" xfId="0" applyFont="1" applyFill="1" applyBorder="1" applyAlignment="1">
      <alignment wrapText="1"/>
    </xf>
    <xf numFmtId="14" fontId="2" fillId="2" borderId="4" xfId="0" applyNumberFormat="1" applyFont="1" applyFill="1" applyBorder="1" applyAlignment="1">
      <alignment/>
    </xf>
    <xf numFmtId="0" fontId="2" fillId="2" borderId="5" xfId="0" applyFont="1" applyFill="1" applyBorder="1" applyAlignment="1">
      <alignment horizontal="left"/>
    </xf>
    <xf numFmtId="0" fontId="2" fillId="2" borderId="5" xfId="0" applyFont="1" applyFill="1" applyBorder="1" applyAlignment="1">
      <alignment wrapText="1"/>
    </xf>
    <xf numFmtId="0" fontId="3" fillId="2" borderId="0" xfId="0" applyFont="1" applyFill="1" applyAlignment="1">
      <alignment/>
    </xf>
    <xf numFmtId="3" fontId="3" fillId="2" borderId="0" xfId="0" applyNumberFormat="1" applyFont="1" applyFill="1" applyAlignment="1">
      <alignment/>
    </xf>
    <xf numFmtId="3" fontId="3" fillId="0" borderId="5" xfId="0" applyNumberFormat="1" applyFont="1" applyFill="1" applyBorder="1" applyAlignment="1">
      <alignment horizontal="left"/>
    </xf>
    <xf numFmtId="3" fontId="2" fillId="2" borderId="5" xfId="0" applyNumberFormat="1" applyFont="1" applyFill="1" applyBorder="1" applyAlignment="1">
      <alignment horizontal="left"/>
    </xf>
    <xf numFmtId="0" fontId="2" fillId="2" borderId="4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2" fillId="2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0" fontId="3" fillId="0" borderId="5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3" fontId="2" fillId="0" borderId="5" xfId="0" applyNumberFormat="1" applyFont="1" applyFill="1" applyBorder="1" applyAlignment="1">
      <alignment horizontal="left"/>
    </xf>
    <xf numFmtId="0" fontId="2" fillId="0" borderId="5" xfId="0" applyFont="1" applyFill="1" applyBorder="1" applyAlignment="1">
      <alignment wrapText="1"/>
    </xf>
    <xf numFmtId="0" fontId="2" fillId="0" borderId="5" xfId="0" applyFont="1" applyFill="1" applyBorder="1" applyAlignment="1">
      <alignment horizontal="left"/>
    </xf>
    <xf numFmtId="0" fontId="2" fillId="0" borderId="5" xfId="0" applyFont="1" applyFill="1" applyBorder="1" applyAlignment="1">
      <alignment/>
    </xf>
    <xf numFmtId="14" fontId="2" fillId="0" borderId="4" xfId="0" applyNumberFormat="1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14" fontId="3" fillId="0" borderId="6" xfId="0" applyNumberFormat="1" applyFont="1" applyFill="1" applyBorder="1" applyAlignment="1">
      <alignment/>
    </xf>
    <xf numFmtId="3" fontId="3" fillId="0" borderId="2" xfId="0" applyNumberFormat="1" applyFont="1" applyFill="1" applyBorder="1" applyAlignment="1">
      <alignment horizontal="left"/>
    </xf>
    <xf numFmtId="14" fontId="3" fillId="0" borderId="7" xfId="0" applyNumberFormat="1" applyFont="1" applyFill="1" applyBorder="1" applyAlignment="1">
      <alignment/>
    </xf>
    <xf numFmtId="3" fontId="3" fillId="0" borderId="8" xfId="0" applyNumberFormat="1" applyFont="1" applyFill="1" applyBorder="1" applyAlignment="1">
      <alignment horizontal="left"/>
    </xf>
    <xf numFmtId="0" fontId="3" fillId="0" borderId="8" xfId="0" applyFont="1" applyFill="1" applyBorder="1" applyAlignment="1">
      <alignment wrapText="1"/>
    </xf>
    <xf numFmtId="14" fontId="3" fillId="0" borderId="3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left"/>
    </xf>
    <xf numFmtId="2" fontId="3" fillId="0" borderId="6" xfId="0" applyNumberFormat="1" applyFont="1" applyFill="1" applyBorder="1" applyAlignment="1">
      <alignment/>
    </xf>
    <xf numFmtId="2" fontId="3" fillId="0" borderId="7" xfId="0" applyNumberFormat="1" applyFont="1" applyFill="1" applyBorder="1" applyAlignment="1">
      <alignment/>
    </xf>
    <xf numFmtId="14" fontId="3" fillId="0" borderId="9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 horizontal="left"/>
    </xf>
    <xf numFmtId="0" fontId="3" fillId="0" borderId="10" xfId="0" applyFont="1" applyFill="1" applyBorder="1" applyAlignment="1">
      <alignment wrapText="1"/>
    </xf>
    <xf numFmtId="3" fontId="3" fillId="0" borderId="11" xfId="0" applyNumberFormat="1" applyFont="1" applyFill="1" applyBorder="1" applyAlignment="1">
      <alignment/>
    </xf>
    <xf numFmtId="0" fontId="3" fillId="0" borderId="2" xfId="0" applyFont="1" applyFill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wrapText="1"/>
    </xf>
    <xf numFmtId="8" fontId="3" fillId="0" borderId="0" xfId="15" applyNumberFormat="1" applyFont="1" applyFill="1" applyAlignment="1">
      <alignment/>
    </xf>
    <xf numFmtId="4" fontId="3" fillId="0" borderId="0" xfId="15" applyNumberFormat="1" applyFont="1" applyFill="1" applyAlignment="1">
      <alignment wrapText="1"/>
    </xf>
    <xf numFmtId="4" fontId="3" fillId="0" borderId="0" xfId="0" applyNumberFormat="1" applyFont="1" applyFill="1" applyAlignment="1">
      <alignment wrapText="1"/>
    </xf>
    <xf numFmtId="0" fontId="2" fillId="2" borderId="4" xfId="0" applyNumberFormat="1" applyFont="1" applyFill="1" applyBorder="1" applyAlignment="1">
      <alignment/>
    </xf>
    <xf numFmtId="14" fontId="3" fillId="0" borderId="4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 wrapText="1"/>
    </xf>
    <xf numFmtId="3" fontId="3" fillId="0" borderId="0" xfId="15" applyNumberFormat="1" applyFont="1" applyFill="1" applyBorder="1" applyAlignment="1">
      <alignment/>
    </xf>
    <xf numFmtId="0" fontId="2" fillId="0" borderId="0" xfId="0" applyFont="1" applyFill="1" applyAlignment="1">
      <alignment horizontal="left"/>
    </xf>
    <xf numFmtId="3" fontId="2" fillId="0" borderId="0" xfId="0" applyNumberFormat="1" applyFont="1" applyFill="1" applyAlignment="1">
      <alignment wrapText="1"/>
    </xf>
    <xf numFmtId="3" fontId="3" fillId="0" borderId="12" xfId="0" applyNumberFormat="1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3" fontId="13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5" fillId="0" borderId="0" xfId="0" applyFont="1" applyAlignment="1">
      <alignment/>
    </xf>
    <xf numFmtId="0" fontId="16" fillId="0" borderId="0" xfId="19" applyFont="1">
      <alignment/>
      <protection/>
    </xf>
    <xf numFmtId="0" fontId="16" fillId="0" borderId="0" xfId="19" applyFont="1" applyBorder="1" applyAlignment="1">
      <alignment horizontal="left"/>
      <protection/>
    </xf>
    <xf numFmtId="3" fontId="16" fillId="0" borderId="0" xfId="15" applyNumberFormat="1" applyFont="1" applyBorder="1" applyAlignment="1">
      <alignment horizontal="right"/>
    </xf>
    <xf numFmtId="0" fontId="16" fillId="0" borderId="0" xfId="19" applyFont="1" applyBorder="1">
      <alignment/>
      <protection/>
    </xf>
    <xf numFmtId="0" fontId="17" fillId="0" borderId="0" xfId="19" applyFont="1" applyBorder="1" applyAlignment="1">
      <alignment horizontal="left"/>
      <protection/>
    </xf>
    <xf numFmtId="3" fontId="18" fillId="0" borderId="0" xfId="15" applyNumberFormat="1" applyFont="1" applyBorder="1" applyAlignment="1">
      <alignment horizontal="right"/>
    </xf>
    <xf numFmtId="0" fontId="18" fillId="0" borderId="0" xfId="19" applyFont="1" applyBorder="1">
      <alignment/>
      <protection/>
    </xf>
    <xf numFmtId="3" fontId="16" fillId="0" borderId="0" xfId="15" applyNumberFormat="1" applyFont="1" applyBorder="1" applyAlignment="1">
      <alignment horizontal="right"/>
    </xf>
    <xf numFmtId="0" fontId="16" fillId="0" borderId="0" xfId="19" applyFont="1" applyBorder="1">
      <alignment/>
      <protection/>
    </xf>
    <xf numFmtId="0" fontId="16" fillId="0" borderId="13" xfId="19" applyFont="1" applyFill="1" applyBorder="1" applyAlignment="1">
      <alignment horizontal="left"/>
      <protection/>
    </xf>
    <xf numFmtId="3" fontId="16" fillId="0" borderId="13" xfId="19" applyNumberFormat="1" applyFont="1" applyFill="1" applyBorder="1">
      <alignment/>
      <protection/>
    </xf>
    <xf numFmtId="3" fontId="16" fillId="0" borderId="14" xfId="19" applyNumberFormat="1" applyFont="1" applyFill="1" applyBorder="1">
      <alignment/>
      <protection/>
    </xf>
    <xf numFmtId="0" fontId="1" fillId="0" borderId="0" xfId="0" applyFont="1" applyAlignment="1">
      <alignment/>
    </xf>
    <xf numFmtId="3" fontId="19" fillId="0" borderId="13" xfId="19" applyNumberFormat="1" applyFont="1" applyFill="1" applyBorder="1">
      <alignment/>
      <protection/>
    </xf>
    <xf numFmtId="3" fontId="19" fillId="0" borderId="14" xfId="19" applyNumberFormat="1" applyFont="1" applyFill="1" applyBorder="1">
      <alignment/>
      <protection/>
    </xf>
    <xf numFmtId="0" fontId="19" fillId="0" borderId="0" xfId="19" applyFont="1" applyBorder="1">
      <alignment/>
      <protection/>
    </xf>
    <xf numFmtId="0" fontId="16" fillId="0" borderId="15" xfId="19" applyFont="1" applyFill="1" applyBorder="1" applyAlignment="1">
      <alignment horizontal="left"/>
      <protection/>
    </xf>
    <xf numFmtId="3" fontId="16" fillId="0" borderId="16" xfId="19" applyNumberFormat="1" applyFont="1" applyFill="1" applyBorder="1">
      <alignment/>
      <protection/>
    </xf>
    <xf numFmtId="3" fontId="16" fillId="0" borderId="15" xfId="19" applyNumberFormat="1" applyFont="1" applyFill="1" applyBorder="1">
      <alignment/>
      <protection/>
    </xf>
    <xf numFmtId="0" fontId="16" fillId="0" borderId="14" xfId="19" applyFont="1" applyBorder="1" applyAlignment="1">
      <alignment horizontal="left"/>
      <protection/>
    </xf>
    <xf numFmtId="3" fontId="16" fillId="0" borderId="17" xfId="19" applyNumberFormat="1" applyFont="1" applyBorder="1">
      <alignment/>
      <protection/>
    </xf>
    <xf numFmtId="3" fontId="16" fillId="0" borderId="14" xfId="19" applyNumberFormat="1" applyFont="1" applyBorder="1">
      <alignment/>
      <protection/>
    </xf>
    <xf numFmtId="0" fontId="16" fillId="0" borderId="17" xfId="19" applyFont="1" applyBorder="1" applyAlignment="1">
      <alignment horizontal="left"/>
      <protection/>
    </xf>
    <xf numFmtId="3" fontId="16" fillId="0" borderId="13" xfId="19" applyNumberFormat="1" applyFont="1" applyBorder="1">
      <alignment/>
      <protection/>
    </xf>
    <xf numFmtId="0" fontId="16" fillId="0" borderId="14" xfId="19" applyFont="1" applyBorder="1">
      <alignment/>
      <protection/>
    </xf>
    <xf numFmtId="3" fontId="19" fillId="0" borderId="13" xfId="19" applyNumberFormat="1" applyFont="1" applyBorder="1">
      <alignment/>
      <protection/>
    </xf>
    <xf numFmtId="3" fontId="19" fillId="0" borderId="14" xfId="19" applyNumberFormat="1" applyFont="1" applyBorder="1">
      <alignment/>
      <protection/>
    </xf>
    <xf numFmtId="0" fontId="19" fillId="0" borderId="0" xfId="19" applyFont="1">
      <alignment/>
      <protection/>
    </xf>
    <xf numFmtId="0" fontId="16" fillId="0" borderId="15" xfId="19" applyFont="1" applyBorder="1" applyAlignment="1">
      <alignment horizontal="left"/>
      <protection/>
    </xf>
    <xf numFmtId="3" fontId="16" fillId="0" borderId="16" xfId="19" applyNumberFormat="1" applyFont="1" applyBorder="1">
      <alignment/>
      <protection/>
    </xf>
    <xf numFmtId="0" fontId="16" fillId="0" borderId="13" xfId="19" applyFont="1" applyBorder="1" applyAlignment="1">
      <alignment horizontal="left"/>
      <protection/>
    </xf>
    <xf numFmtId="3" fontId="16" fillId="0" borderId="18" xfId="19" applyNumberFormat="1" applyFont="1" applyBorder="1">
      <alignment/>
      <protection/>
    </xf>
    <xf numFmtId="3" fontId="19" fillId="0" borderId="17" xfId="19" applyNumberFormat="1" applyFont="1" applyBorder="1">
      <alignment/>
      <protection/>
    </xf>
    <xf numFmtId="3" fontId="19" fillId="0" borderId="0" xfId="19" applyNumberFormat="1" applyFont="1">
      <alignment/>
      <protection/>
    </xf>
    <xf numFmtId="3" fontId="16" fillId="0" borderId="15" xfId="19" applyNumberFormat="1" applyFont="1" applyBorder="1">
      <alignment/>
      <protection/>
    </xf>
    <xf numFmtId="3" fontId="16" fillId="0" borderId="0" xfId="19" applyNumberFormat="1" applyFont="1" applyBorder="1">
      <alignment/>
      <protection/>
    </xf>
    <xf numFmtId="3" fontId="16" fillId="0" borderId="19" xfId="19" applyNumberFormat="1" applyFont="1" applyBorder="1">
      <alignment/>
      <protection/>
    </xf>
    <xf numFmtId="3" fontId="19" fillId="0" borderId="19" xfId="19" applyNumberFormat="1" applyFont="1" applyBorder="1">
      <alignment/>
      <protection/>
    </xf>
    <xf numFmtId="3" fontId="16" fillId="0" borderId="20" xfId="19" applyNumberFormat="1" applyFont="1" applyBorder="1">
      <alignment/>
      <protection/>
    </xf>
    <xf numFmtId="0" fontId="16" fillId="0" borderId="0" xfId="19" applyFont="1" applyBorder="1" applyAlignment="1">
      <alignment horizontal="right"/>
      <protection/>
    </xf>
    <xf numFmtId="0" fontId="9" fillId="0" borderId="0" xfId="0" applyFont="1" applyAlignment="1">
      <alignment/>
    </xf>
    <xf numFmtId="0" fontId="17" fillId="0" borderId="0" xfId="19" applyFont="1" applyBorder="1" applyAlignment="1">
      <alignment horizontal="center"/>
      <protection/>
    </xf>
    <xf numFmtId="0" fontId="16" fillId="0" borderId="21" xfId="19" applyFont="1" applyFill="1" applyBorder="1" applyAlignment="1">
      <alignment horizontal="left"/>
      <protection/>
    </xf>
    <xf numFmtId="3" fontId="16" fillId="0" borderId="22" xfId="19" applyNumberFormat="1" applyFont="1" applyFill="1" applyBorder="1">
      <alignment/>
      <protection/>
    </xf>
    <xf numFmtId="0" fontId="19" fillId="0" borderId="21" xfId="19" applyFont="1" applyFill="1" applyBorder="1" applyAlignment="1">
      <alignment horizontal="left"/>
      <protection/>
    </xf>
    <xf numFmtId="3" fontId="19" fillId="0" borderId="22" xfId="19" applyNumberFormat="1" applyFont="1" applyFill="1" applyBorder="1">
      <alignment/>
      <protection/>
    </xf>
    <xf numFmtId="0" fontId="16" fillId="0" borderId="23" xfId="19" applyFont="1" applyFill="1" applyBorder="1" applyAlignment="1">
      <alignment horizontal="left"/>
      <protection/>
    </xf>
    <xf numFmtId="3" fontId="16" fillId="0" borderId="20" xfId="19" applyNumberFormat="1" applyFont="1" applyFill="1" applyBorder="1">
      <alignment/>
      <protection/>
    </xf>
    <xf numFmtId="0" fontId="16" fillId="0" borderId="21" xfId="19" applyFont="1" applyBorder="1" applyAlignment="1">
      <alignment horizontal="left"/>
      <protection/>
    </xf>
    <xf numFmtId="3" fontId="16" fillId="0" borderId="24" xfId="19" applyNumberFormat="1" applyFont="1" applyBorder="1">
      <alignment/>
      <protection/>
    </xf>
    <xf numFmtId="3" fontId="16" fillId="0" borderId="22" xfId="19" applyNumberFormat="1" applyFont="1" applyBorder="1">
      <alignment/>
      <protection/>
    </xf>
    <xf numFmtId="0" fontId="19" fillId="0" borderId="21" xfId="19" applyFont="1" applyBorder="1" applyAlignment="1">
      <alignment horizontal="left"/>
      <protection/>
    </xf>
    <xf numFmtId="3" fontId="19" fillId="0" borderId="22" xfId="19" applyNumberFormat="1" applyFont="1" applyBorder="1">
      <alignment/>
      <protection/>
    </xf>
    <xf numFmtId="0" fontId="16" fillId="0" borderId="23" xfId="19" applyFont="1" applyBorder="1" applyAlignment="1">
      <alignment horizontal="left"/>
      <protection/>
    </xf>
    <xf numFmtId="0" fontId="16" fillId="0" borderId="25" xfId="19" applyFont="1" applyBorder="1" applyAlignment="1">
      <alignment horizontal="left"/>
      <protection/>
    </xf>
    <xf numFmtId="0" fontId="17" fillId="0" borderId="0" xfId="0" applyFont="1" applyAlignment="1">
      <alignment/>
    </xf>
    <xf numFmtId="3" fontId="18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18" fillId="0" borderId="0" xfId="0" applyFont="1" applyAlignment="1">
      <alignment/>
    </xf>
    <xf numFmtId="3" fontId="17" fillId="2" borderId="26" xfId="0" applyNumberFormat="1" applyFont="1" applyFill="1" applyBorder="1" applyAlignment="1">
      <alignment horizontal="center"/>
    </xf>
    <xf numFmtId="3" fontId="17" fillId="2" borderId="0" xfId="0" applyNumberFormat="1" applyFont="1" applyFill="1" applyBorder="1" applyAlignment="1">
      <alignment horizontal="center"/>
    </xf>
    <xf numFmtId="3" fontId="17" fillId="2" borderId="27" xfId="0" applyNumberFormat="1" applyFont="1" applyFill="1" applyBorder="1" applyAlignment="1">
      <alignment horizontal="center"/>
    </xf>
    <xf numFmtId="3" fontId="17" fillId="2" borderId="28" xfId="0" applyNumberFormat="1" applyFont="1" applyFill="1" applyBorder="1" applyAlignment="1">
      <alignment horizontal="center"/>
    </xf>
    <xf numFmtId="3" fontId="17" fillId="2" borderId="29" xfId="0" applyNumberFormat="1" applyFont="1" applyFill="1" applyBorder="1" applyAlignment="1">
      <alignment horizontal="center"/>
    </xf>
    <xf numFmtId="0" fontId="17" fillId="0" borderId="30" xfId="0" applyFont="1" applyBorder="1" applyAlignment="1">
      <alignment horizontal="left"/>
    </xf>
    <xf numFmtId="3" fontId="20" fillId="0" borderId="31" xfId="0" applyNumberFormat="1" applyFont="1" applyBorder="1" applyAlignment="1">
      <alignment horizontal="center"/>
    </xf>
    <xf numFmtId="3" fontId="20" fillId="0" borderId="26" xfId="0" applyNumberFormat="1" applyFont="1" applyBorder="1" applyAlignment="1">
      <alignment horizontal="center"/>
    </xf>
    <xf numFmtId="0" fontId="17" fillId="0" borderId="32" xfId="0" applyFont="1" applyBorder="1" applyAlignment="1">
      <alignment/>
    </xf>
    <xf numFmtId="3" fontId="21" fillId="0" borderId="1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0" fontId="22" fillId="0" borderId="29" xfId="20" applyFont="1" applyBorder="1">
      <alignment/>
      <protection/>
    </xf>
    <xf numFmtId="0" fontId="20" fillId="0" borderId="34" xfId="0" applyFont="1" applyBorder="1" applyAlignment="1">
      <alignment horizontal="left"/>
    </xf>
    <xf numFmtId="3" fontId="20" fillId="0" borderId="35" xfId="20" applyNumberFormat="1" applyFont="1" applyBorder="1">
      <alignment/>
      <protection/>
    </xf>
    <xf numFmtId="0" fontId="22" fillId="0" borderId="25" xfId="0" applyFont="1" applyBorder="1" applyAlignment="1">
      <alignment/>
    </xf>
    <xf numFmtId="3" fontId="22" fillId="0" borderId="36" xfId="20" applyNumberFormat="1" applyFont="1" applyBorder="1">
      <alignment/>
      <protection/>
    </xf>
    <xf numFmtId="0" fontId="22" fillId="0" borderId="23" xfId="0" applyFont="1" applyBorder="1" applyAlignment="1">
      <alignment/>
    </xf>
    <xf numFmtId="3" fontId="22" fillId="0" borderId="37" xfId="20" applyNumberFormat="1" applyFont="1" applyBorder="1">
      <alignment/>
      <protection/>
    </xf>
    <xf numFmtId="0" fontId="20" fillId="0" borderId="25" xfId="0" applyFont="1" applyBorder="1" applyAlignment="1">
      <alignment horizontal="left"/>
    </xf>
    <xf numFmtId="3" fontId="20" fillId="0" borderId="36" xfId="20" applyNumberFormat="1" applyFont="1" applyBorder="1">
      <alignment/>
      <protection/>
    </xf>
    <xf numFmtId="0" fontId="20" fillId="0" borderId="25" xfId="0" applyFont="1" applyBorder="1" applyAlignment="1">
      <alignment/>
    </xf>
    <xf numFmtId="0" fontId="22" fillId="0" borderId="21" xfId="0" applyFont="1" applyBorder="1" applyAlignment="1">
      <alignment/>
    </xf>
    <xf numFmtId="0" fontId="20" fillId="0" borderId="38" xfId="0" applyFont="1" applyBorder="1" applyAlignment="1">
      <alignment/>
    </xf>
    <xf numFmtId="3" fontId="20" fillId="0" borderId="39" xfId="20" applyNumberFormat="1" applyFont="1" applyBorder="1">
      <alignment/>
      <protection/>
    </xf>
    <xf numFmtId="0" fontId="22" fillId="0" borderId="40" xfId="0" applyFont="1" applyBorder="1" applyAlignment="1">
      <alignment/>
    </xf>
    <xf numFmtId="0" fontId="22" fillId="0" borderId="23" xfId="0" applyFont="1" applyFill="1" applyBorder="1" applyAlignment="1">
      <alignment/>
    </xf>
    <xf numFmtId="0" fontId="17" fillId="2" borderId="41" xfId="0" applyFont="1" applyFill="1" applyBorder="1" applyAlignment="1">
      <alignment horizontal="center"/>
    </xf>
    <xf numFmtId="0" fontId="17" fillId="2" borderId="30" xfId="0" applyFont="1" applyFill="1" applyBorder="1" applyAlignment="1">
      <alignment horizontal="center"/>
    </xf>
    <xf numFmtId="0" fontId="17" fillId="2" borderId="42" xfId="0" applyFont="1" applyFill="1" applyBorder="1" applyAlignment="1">
      <alignment horizontal="center"/>
    </xf>
    <xf numFmtId="0" fontId="22" fillId="0" borderId="42" xfId="0" applyFont="1" applyFill="1" applyBorder="1" applyAlignment="1">
      <alignment horizontal="left"/>
    </xf>
    <xf numFmtId="3" fontId="18" fillId="2" borderId="31" xfId="0" applyNumberFormat="1" applyFont="1" applyFill="1" applyBorder="1" applyAlignment="1">
      <alignment horizontal="center"/>
    </xf>
    <xf numFmtId="0" fontId="22" fillId="0" borderId="28" xfId="20" applyFont="1" applyBorder="1">
      <alignment/>
      <protection/>
    </xf>
    <xf numFmtId="0" fontId="20" fillId="2" borderId="43" xfId="19" applyFont="1" applyFill="1" applyBorder="1" applyAlignment="1">
      <alignment horizontal="left"/>
      <protection/>
    </xf>
    <xf numFmtId="0" fontId="20" fillId="2" borderId="44" xfId="19" applyFont="1" applyFill="1" applyBorder="1" applyAlignment="1">
      <alignment horizontal="left"/>
      <protection/>
    </xf>
    <xf numFmtId="3" fontId="22" fillId="2" borderId="44" xfId="15" applyNumberFormat="1" applyFont="1" applyFill="1" applyBorder="1" applyAlignment="1">
      <alignment horizontal="right"/>
    </xf>
    <xf numFmtId="0" fontId="22" fillId="2" borderId="45" xfId="19" applyFont="1" applyFill="1" applyBorder="1">
      <alignment/>
      <protection/>
    </xf>
    <xf numFmtId="3" fontId="22" fillId="2" borderId="46" xfId="15" applyNumberFormat="1" applyFont="1" applyFill="1" applyBorder="1" applyAlignment="1">
      <alignment horizontal="right"/>
    </xf>
    <xf numFmtId="0" fontId="22" fillId="0" borderId="0" xfId="19" applyFont="1" applyBorder="1">
      <alignment/>
      <protection/>
    </xf>
    <xf numFmtId="0" fontId="3" fillId="0" borderId="0" xfId="0" applyFont="1" applyAlignment="1">
      <alignment/>
    </xf>
    <xf numFmtId="0" fontId="20" fillId="2" borderId="30" xfId="19" applyFont="1" applyFill="1" applyBorder="1" applyAlignment="1">
      <alignment horizontal="left"/>
      <protection/>
    </xf>
    <xf numFmtId="0" fontId="20" fillId="2" borderId="45" xfId="19" applyFont="1" applyFill="1" applyBorder="1" applyAlignment="1">
      <alignment horizontal="left"/>
      <protection/>
    </xf>
    <xf numFmtId="3" fontId="22" fillId="2" borderId="47" xfId="15" applyNumberFormat="1" applyFont="1" applyFill="1" applyBorder="1" applyAlignment="1">
      <alignment horizontal="right"/>
    </xf>
    <xf numFmtId="0" fontId="22" fillId="2" borderId="0" xfId="19" applyFont="1" applyFill="1" applyBorder="1">
      <alignment/>
      <protection/>
    </xf>
    <xf numFmtId="3" fontId="22" fillId="2" borderId="48" xfId="15" applyNumberFormat="1" applyFont="1" applyFill="1" applyBorder="1" applyAlignment="1">
      <alignment horizontal="right"/>
    </xf>
    <xf numFmtId="0" fontId="22" fillId="0" borderId="0" xfId="19" applyFont="1">
      <alignment/>
      <protection/>
    </xf>
    <xf numFmtId="0" fontId="20" fillId="2" borderId="49" xfId="19" applyFont="1" applyFill="1" applyBorder="1" applyAlignment="1">
      <alignment horizontal="left"/>
      <protection/>
    </xf>
    <xf numFmtId="3" fontId="22" fillId="2" borderId="18" xfId="15" applyNumberFormat="1" applyFont="1" applyFill="1" applyBorder="1" applyAlignment="1">
      <alignment horizontal="right"/>
    </xf>
    <xf numFmtId="0" fontId="22" fillId="2" borderId="10" xfId="19" applyFont="1" applyFill="1" applyBorder="1">
      <alignment/>
      <protection/>
    </xf>
    <xf numFmtId="3" fontId="22" fillId="2" borderId="50" xfId="15" applyNumberFormat="1" applyFont="1" applyFill="1" applyBorder="1" applyAlignment="1">
      <alignment horizontal="right"/>
    </xf>
    <xf numFmtId="0" fontId="2" fillId="0" borderId="2" xfId="0" applyFont="1" applyFill="1" applyBorder="1" applyAlignment="1">
      <alignment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179" fontId="5" fillId="0" borderId="0" xfId="15" applyFont="1" applyFill="1" applyAlignment="1">
      <alignment/>
    </xf>
    <xf numFmtId="179" fontId="4" fillId="0" borderId="0" xfId="15" applyFont="1" applyFill="1" applyAlignment="1">
      <alignment/>
    </xf>
    <xf numFmtId="3" fontId="7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Alignment="1">
      <alignment/>
    </xf>
    <xf numFmtId="0" fontId="3" fillId="0" borderId="51" xfId="0" applyFont="1" applyFill="1" applyBorder="1" applyAlignment="1">
      <alignment/>
    </xf>
    <xf numFmtId="3" fontId="3" fillId="0" borderId="27" xfId="0" applyNumberFormat="1" applyFont="1" applyFill="1" applyBorder="1" applyAlignment="1">
      <alignment/>
    </xf>
    <xf numFmtId="3" fontId="3" fillId="0" borderId="52" xfId="0" applyNumberFormat="1" applyFont="1" applyFill="1" applyBorder="1" applyAlignment="1">
      <alignment/>
    </xf>
    <xf numFmtId="3" fontId="2" fillId="0" borderId="52" xfId="0" applyNumberFormat="1" applyFont="1" applyFill="1" applyBorder="1" applyAlignment="1">
      <alignment/>
    </xf>
    <xf numFmtId="3" fontId="3" fillId="0" borderId="53" xfId="0" applyNumberFormat="1" applyFont="1" applyFill="1" applyBorder="1" applyAlignment="1">
      <alignment/>
    </xf>
    <xf numFmtId="0" fontId="3" fillId="0" borderId="54" xfId="0" applyFont="1" applyFill="1" applyBorder="1" applyAlignment="1">
      <alignment/>
    </xf>
    <xf numFmtId="3" fontId="3" fillId="0" borderId="55" xfId="0" applyNumberFormat="1" applyFont="1" applyFill="1" applyBorder="1" applyAlignment="1">
      <alignment/>
    </xf>
    <xf numFmtId="0" fontId="3" fillId="0" borderId="56" xfId="0" applyFont="1" applyFill="1" applyBorder="1" applyAlignment="1">
      <alignment horizontal="left"/>
    </xf>
    <xf numFmtId="49" fontId="3" fillId="0" borderId="57" xfId="0" applyNumberFormat="1" applyFont="1" applyFill="1" applyBorder="1" applyAlignment="1">
      <alignment horizontal="left"/>
    </xf>
    <xf numFmtId="3" fontId="2" fillId="0" borderId="57" xfId="0" applyNumberFormat="1" applyFont="1" applyFill="1" applyBorder="1" applyAlignment="1">
      <alignment horizontal="left"/>
    </xf>
    <xf numFmtId="3" fontId="3" fillId="0" borderId="57" xfId="0" applyNumberFormat="1" applyFont="1" applyFill="1" applyBorder="1" applyAlignment="1">
      <alignment horizontal="left"/>
    </xf>
    <xf numFmtId="0" fontId="3" fillId="0" borderId="30" xfId="0" applyFont="1" applyFill="1" applyBorder="1" applyAlignment="1">
      <alignment horizontal="left"/>
    </xf>
    <xf numFmtId="3" fontId="3" fillId="0" borderId="58" xfId="0" applyNumberFormat="1" applyFont="1" applyFill="1" applyBorder="1" applyAlignment="1">
      <alignment horizontal="left"/>
    </xf>
    <xf numFmtId="0" fontId="3" fillId="0" borderId="57" xfId="0" applyFont="1" applyFill="1" applyBorder="1" applyAlignment="1">
      <alignment horizontal="left"/>
    </xf>
    <xf numFmtId="3" fontId="3" fillId="0" borderId="56" xfId="0" applyNumberFormat="1" applyFont="1" applyFill="1" applyBorder="1" applyAlignment="1">
      <alignment horizontal="left"/>
    </xf>
    <xf numFmtId="3" fontId="3" fillId="0" borderId="30" xfId="0" applyNumberFormat="1" applyFont="1" applyFill="1" applyBorder="1" applyAlignment="1">
      <alignment horizontal="left"/>
    </xf>
    <xf numFmtId="0" fontId="3" fillId="0" borderId="21" xfId="0" applyFont="1" applyFill="1" applyBorder="1" applyAlignment="1">
      <alignment horizontal="left"/>
    </xf>
    <xf numFmtId="3" fontId="3" fillId="0" borderId="21" xfId="0" applyNumberFormat="1" applyFont="1" applyFill="1" applyBorder="1" applyAlignment="1">
      <alignment horizontal="left"/>
    </xf>
    <xf numFmtId="0" fontId="2" fillId="0" borderId="30" xfId="0" applyFont="1" applyFill="1" applyBorder="1" applyAlignment="1">
      <alignment horizontal="left"/>
    </xf>
    <xf numFmtId="3" fontId="2" fillId="0" borderId="59" xfId="0" applyNumberFormat="1" applyFont="1" applyFill="1" applyBorder="1" applyAlignment="1">
      <alignment/>
    </xf>
    <xf numFmtId="3" fontId="3" fillId="0" borderId="35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wrapText="1"/>
    </xf>
    <xf numFmtId="3" fontId="12" fillId="0" borderId="0" xfId="0" applyNumberFormat="1" applyFont="1" applyFill="1" applyBorder="1" applyAlignment="1">
      <alignment horizontal="left"/>
    </xf>
    <xf numFmtId="3" fontId="3" fillId="0" borderId="12" xfId="0" applyNumberFormat="1" applyFont="1" applyFill="1" applyBorder="1" applyAlignment="1">
      <alignment wrapText="1"/>
    </xf>
    <xf numFmtId="3" fontId="2" fillId="0" borderId="0" xfId="0" applyNumberFormat="1" applyFont="1" applyFill="1" applyBorder="1" applyAlignment="1">
      <alignment wrapText="1"/>
    </xf>
    <xf numFmtId="3" fontId="3" fillId="0" borderId="0" xfId="15" applyNumberFormat="1" applyFont="1" applyFill="1" applyAlignment="1">
      <alignment/>
    </xf>
    <xf numFmtId="3" fontId="3" fillId="0" borderId="0" xfId="15" applyNumberFormat="1" applyFont="1" applyFill="1" applyAlignment="1">
      <alignment wrapText="1"/>
    </xf>
    <xf numFmtId="3" fontId="2" fillId="2" borderId="60" xfId="0" applyNumberFormat="1" applyFont="1" applyFill="1" applyBorder="1" applyAlignment="1">
      <alignment/>
    </xf>
    <xf numFmtId="3" fontId="2" fillId="0" borderId="60" xfId="0" applyNumberFormat="1" applyFont="1" applyFill="1" applyBorder="1" applyAlignment="1">
      <alignment/>
    </xf>
    <xf numFmtId="3" fontId="3" fillId="0" borderId="60" xfId="0" applyNumberFormat="1" applyFont="1" applyFill="1" applyBorder="1" applyAlignment="1">
      <alignment/>
    </xf>
    <xf numFmtId="3" fontId="3" fillId="0" borderId="36" xfId="0" applyNumberFormat="1" applyFont="1" applyFill="1" applyBorder="1" applyAlignment="1">
      <alignment wrapText="1"/>
    </xf>
    <xf numFmtId="3" fontId="2" fillId="2" borderId="55" xfId="0" applyNumberFormat="1" applyFont="1" applyFill="1" applyBorder="1" applyAlignment="1">
      <alignment wrapText="1"/>
    </xf>
    <xf numFmtId="3" fontId="2" fillId="2" borderId="55" xfId="0" applyNumberFormat="1" applyFont="1" applyFill="1" applyBorder="1" applyAlignment="1">
      <alignment/>
    </xf>
    <xf numFmtId="3" fontId="2" fillId="0" borderId="55" xfId="0" applyNumberFormat="1" applyFont="1" applyFill="1" applyBorder="1" applyAlignment="1">
      <alignment/>
    </xf>
    <xf numFmtId="3" fontId="2" fillId="0" borderId="55" xfId="0" applyNumberFormat="1" applyFont="1" applyFill="1" applyBorder="1" applyAlignment="1">
      <alignment wrapText="1"/>
    </xf>
    <xf numFmtId="3" fontId="3" fillId="0" borderId="55" xfId="0" applyNumberFormat="1" applyFont="1" applyFill="1" applyBorder="1" applyAlignment="1">
      <alignment wrapText="1"/>
    </xf>
    <xf numFmtId="3" fontId="3" fillId="0" borderId="55" xfId="0" applyNumberFormat="1" applyFont="1" applyFill="1" applyBorder="1" applyAlignment="1">
      <alignment/>
    </xf>
    <xf numFmtId="3" fontId="3" fillId="0" borderId="61" xfId="0" applyNumberFormat="1" applyFont="1" applyFill="1" applyBorder="1" applyAlignment="1">
      <alignment/>
    </xf>
    <xf numFmtId="3" fontId="3" fillId="0" borderId="27" xfId="0" applyNumberFormat="1" applyFont="1" applyFill="1" applyBorder="1" applyAlignment="1">
      <alignment wrapText="1"/>
    </xf>
    <xf numFmtId="3" fontId="1" fillId="0" borderId="10" xfId="0" applyNumberFormat="1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/>
    </xf>
    <xf numFmtId="3" fontId="3" fillId="0" borderId="2" xfId="0" applyNumberFormat="1" applyFont="1" applyFill="1" applyBorder="1" applyAlignment="1">
      <alignment/>
    </xf>
    <xf numFmtId="3" fontId="3" fillId="0" borderId="8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3" fontId="1" fillId="0" borderId="19" xfId="0" applyNumberFormat="1" applyFont="1" applyFill="1" applyBorder="1" applyAlignment="1">
      <alignment horizontal="right"/>
    </xf>
    <xf numFmtId="3" fontId="3" fillId="0" borderId="62" xfId="0" applyNumberFormat="1" applyFont="1" applyFill="1" applyBorder="1" applyAlignment="1">
      <alignment/>
    </xf>
    <xf numFmtId="3" fontId="2" fillId="0" borderId="62" xfId="0" applyNumberFormat="1" applyFont="1" applyFill="1" applyBorder="1" applyAlignment="1">
      <alignment/>
    </xf>
    <xf numFmtId="3" fontId="3" fillId="0" borderId="63" xfId="0" applyNumberFormat="1" applyFont="1" applyFill="1" applyBorder="1" applyAlignment="1">
      <alignment/>
    </xf>
    <xf numFmtId="3" fontId="3" fillId="0" borderId="59" xfId="0" applyNumberFormat="1" applyFont="1" applyFill="1" applyBorder="1" applyAlignment="1">
      <alignment/>
    </xf>
    <xf numFmtId="3" fontId="3" fillId="0" borderId="64" xfId="0" applyNumberFormat="1" applyFont="1" applyFill="1" applyBorder="1" applyAlignment="1">
      <alignment/>
    </xf>
    <xf numFmtId="3" fontId="3" fillId="0" borderId="19" xfId="0" applyNumberFormat="1" applyFont="1" applyFill="1" applyBorder="1" applyAlignment="1">
      <alignment/>
    </xf>
    <xf numFmtId="3" fontId="1" fillId="0" borderId="36" xfId="0" applyNumberFormat="1" applyFont="1" applyFill="1" applyBorder="1" applyAlignment="1">
      <alignment horizontal="right"/>
    </xf>
    <xf numFmtId="3" fontId="3" fillId="0" borderId="65" xfId="0" applyNumberFormat="1" applyFont="1" applyFill="1" applyBorder="1" applyAlignment="1">
      <alignment/>
    </xf>
    <xf numFmtId="3" fontId="3" fillId="0" borderId="36" xfId="0" applyNumberFormat="1" applyFont="1" applyFill="1" applyBorder="1" applyAlignment="1">
      <alignment/>
    </xf>
    <xf numFmtId="3" fontId="3" fillId="0" borderId="5" xfId="0" applyNumberFormat="1" applyFont="1" applyFill="1" applyBorder="1" applyAlignment="1">
      <alignment/>
    </xf>
    <xf numFmtId="3" fontId="3" fillId="0" borderId="22" xfId="0" applyNumberFormat="1" applyFont="1" applyFill="1" applyBorder="1" applyAlignment="1">
      <alignment/>
    </xf>
    <xf numFmtId="0" fontId="3" fillId="0" borderId="12" xfId="0" applyFont="1" applyFill="1" applyBorder="1" applyAlignment="1">
      <alignment wrapText="1"/>
    </xf>
    <xf numFmtId="0" fontId="3" fillId="0" borderId="9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3" fontId="3" fillId="0" borderId="66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 horizontal="right"/>
    </xf>
    <xf numFmtId="3" fontId="2" fillId="2" borderId="5" xfId="0" applyNumberFormat="1" applyFont="1" applyFill="1" applyBorder="1" applyAlignment="1">
      <alignment/>
    </xf>
    <xf numFmtId="3" fontId="2" fillId="0" borderId="5" xfId="0" applyNumberFormat="1" applyFont="1" applyFill="1" applyBorder="1" applyAlignment="1">
      <alignment/>
    </xf>
    <xf numFmtId="3" fontId="3" fillId="0" borderId="5" xfId="0" applyNumberFormat="1" applyFont="1" applyFill="1" applyBorder="1" applyAlignment="1">
      <alignment/>
    </xf>
    <xf numFmtId="3" fontId="3" fillId="0" borderId="67" xfId="0" applyNumberFormat="1" applyFont="1" applyFill="1" applyBorder="1" applyAlignment="1">
      <alignment/>
    </xf>
    <xf numFmtId="3" fontId="3" fillId="0" borderId="36" xfId="0" applyNumberFormat="1" applyFont="1" applyFill="1" applyBorder="1" applyAlignment="1">
      <alignment horizontal="right"/>
    </xf>
    <xf numFmtId="3" fontId="3" fillId="0" borderId="68" xfId="0" applyNumberFormat="1" applyFont="1" applyFill="1" applyBorder="1" applyAlignment="1">
      <alignment/>
    </xf>
    <xf numFmtId="0" fontId="3" fillId="0" borderId="69" xfId="0" applyFont="1" applyFill="1" applyBorder="1" applyAlignment="1">
      <alignment/>
    </xf>
    <xf numFmtId="0" fontId="3" fillId="0" borderId="69" xfId="0" applyFont="1" applyFill="1" applyBorder="1" applyAlignment="1">
      <alignment horizontal="left"/>
    </xf>
    <xf numFmtId="0" fontId="3" fillId="0" borderId="69" xfId="0" applyFont="1" applyFill="1" applyBorder="1" applyAlignment="1">
      <alignment wrapText="1"/>
    </xf>
    <xf numFmtId="3" fontId="3" fillId="0" borderId="69" xfId="0" applyNumberFormat="1" applyFont="1" applyFill="1" applyBorder="1" applyAlignment="1">
      <alignment wrapText="1"/>
    </xf>
    <xf numFmtId="3" fontId="3" fillId="0" borderId="69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horizontal="left"/>
    </xf>
    <xf numFmtId="3" fontId="3" fillId="0" borderId="27" xfId="0" applyNumberFormat="1" applyFont="1" applyFill="1" applyBorder="1" applyAlignment="1">
      <alignment/>
    </xf>
    <xf numFmtId="3" fontId="2" fillId="0" borderId="69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3" fontId="3" fillId="0" borderId="36" xfId="0" applyNumberFormat="1" applyFont="1" applyFill="1" applyBorder="1" applyAlignment="1">
      <alignment/>
    </xf>
    <xf numFmtId="3" fontId="3" fillId="0" borderId="66" xfId="0" applyNumberFormat="1" applyFont="1" applyFill="1" applyBorder="1" applyAlignment="1">
      <alignment/>
    </xf>
    <xf numFmtId="0" fontId="3" fillId="0" borderId="70" xfId="0" applyFont="1" applyFill="1" applyBorder="1" applyAlignment="1">
      <alignment/>
    </xf>
    <xf numFmtId="0" fontId="3" fillId="0" borderId="71" xfId="0" applyFont="1" applyFill="1" applyBorder="1" applyAlignment="1">
      <alignment horizontal="left"/>
    </xf>
    <xf numFmtId="0" fontId="3" fillId="0" borderId="71" xfId="0" applyFont="1" applyFill="1" applyBorder="1" applyAlignment="1">
      <alignment wrapText="1"/>
    </xf>
    <xf numFmtId="3" fontId="3" fillId="0" borderId="72" xfId="0" applyNumberFormat="1" applyFont="1" applyFill="1" applyBorder="1" applyAlignment="1">
      <alignment wrapText="1"/>
    </xf>
    <xf numFmtId="3" fontId="3" fillId="0" borderId="71" xfId="0" applyNumberFormat="1" applyFont="1" applyFill="1" applyBorder="1" applyAlignment="1">
      <alignment/>
    </xf>
    <xf numFmtId="3" fontId="3" fillId="0" borderId="72" xfId="0" applyNumberFormat="1" applyFont="1" applyFill="1" applyBorder="1" applyAlignment="1">
      <alignment/>
    </xf>
    <xf numFmtId="3" fontId="3" fillId="0" borderId="73" xfId="0" applyNumberFormat="1" applyFont="1" applyFill="1" applyBorder="1" applyAlignment="1">
      <alignment/>
    </xf>
    <xf numFmtId="0" fontId="3" fillId="0" borderId="74" xfId="0" applyFont="1" applyFill="1" applyBorder="1" applyAlignment="1">
      <alignment/>
    </xf>
    <xf numFmtId="3" fontId="3" fillId="0" borderId="75" xfId="0" applyNumberFormat="1" applyFont="1" applyFill="1" applyBorder="1" applyAlignment="1">
      <alignment horizontal="left"/>
    </xf>
    <xf numFmtId="0" fontId="3" fillId="0" borderId="75" xfId="0" applyFont="1" applyFill="1" applyBorder="1" applyAlignment="1">
      <alignment wrapText="1"/>
    </xf>
    <xf numFmtId="2" fontId="3" fillId="0" borderId="70" xfId="0" applyNumberFormat="1" applyFont="1" applyFill="1" applyBorder="1" applyAlignment="1">
      <alignment/>
    </xf>
    <xf numFmtId="3" fontId="3" fillId="0" borderId="71" xfId="0" applyNumberFormat="1" applyFont="1" applyFill="1" applyBorder="1" applyAlignment="1">
      <alignment horizontal="left"/>
    </xf>
    <xf numFmtId="49" fontId="2" fillId="0" borderId="70" xfId="0" applyNumberFormat="1" applyFont="1" applyFill="1" applyBorder="1" applyAlignment="1">
      <alignment/>
    </xf>
    <xf numFmtId="3" fontId="3" fillId="0" borderId="22" xfId="0" applyNumberFormat="1" applyFont="1" applyFill="1" applyBorder="1" applyAlignment="1">
      <alignment/>
    </xf>
    <xf numFmtId="3" fontId="3" fillId="0" borderId="68" xfId="0" applyNumberFormat="1" applyFont="1" applyFill="1" applyBorder="1" applyAlignment="1">
      <alignment wrapText="1"/>
    </xf>
    <xf numFmtId="14" fontId="3" fillId="0" borderId="14" xfId="0" applyNumberFormat="1" applyFont="1" applyFill="1" applyBorder="1" applyAlignment="1">
      <alignment/>
    </xf>
    <xf numFmtId="3" fontId="3" fillId="0" borderId="14" xfId="0" applyNumberFormat="1" applyFont="1" applyFill="1" applyBorder="1" applyAlignment="1">
      <alignment horizontal="left"/>
    </xf>
    <xf numFmtId="0" fontId="3" fillId="0" borderId="54" xfId="0" applyFont="1" applyFill="1" applyBorder="1" applyAlignment="1">
      <alignment wrapText="1"/>
    </xf>
    <xf numFmtId="3" fontId="3" fillId="0" borderId="13" xfId="0" applyNumberFormat="1" applyFont="1" applyFill="1" applyBorder="1" applyAlignment="1">
      <alignment/>
    </xf>
    <xf numFmtId="3" fontId="3" fillId="0" borderId="33" xfId="0" applyNumberFormat="1" applyFont="1" applyFill="1" applyBorder="1" applyAlignment="1">
      <alignment wrapText="1"/>
    </xf>
    <xf numFmtId="0" fontId="2" fillId="0" borderId="4" xfId="0" applyNumberFormat="1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2" fillId="0" borderId="41" xfId="0" applyFont="1" applyFill="1" applyBorder="1" applyAlignment="1">
      <alignment horizontal="left"/>
    </xf>
    <xf numFmtId="0" fontId="2" fillId="0" borderId="31" xfId="0" applyFont="1" applyFill="1" applyBorder="1" applyAlignment="1">
      <alignment wrapText="1"/>
    </xf>
    <xf numFmtId="3" fontId="2" fillId="0" borderId="26" xfId="0" applyNumberFormat="1" applyFont="1" applyFill="1" applyBorder="1" applyAlignment="1">
      <alignment wrapText="1"/>
    </xf>
    <xf numFmtId="3" fontId="2" fillId="0" borderId="31" xfId="0" applyNumberFormat="1" applyFont="1" applyFill="1" applyBorder="1" applyAlignment="1">
      <alignment/>
    </xf>
    <xf numFmtId="3" fontId="2" fillId="0" borderId="26" xfId="0" applyNumberFormat="1" applyFont="1" applyFill="1" applyBorder="1" applyAlignment="1">
      <alignment/>
    </xf>
    <xf numFmtId="3" fontId="2" fillId="0" borderId="76" xfId="0" applyNumberFormat="1" applyFont="1" applyFill="1" applyBorder="1" applyAlignment="1">
      <alignment/>
    </xf>
    <xf numFmtId="0" fontId="2" fillId="0" borderId="77" xfId="0" applyFont="1" applyFill="1" applyBorder="1" applyAlignment="1">
      <alignment/>
    </xf>
    <xf numFmtId="0" fontId="2" fillId="0" borderId="78" xfId="0" applyFont="1" applyFill="1" applyBorder="1" applyAlignment="1">
      <alignment horizontal="left"/>
    </xf>
    <xf numFmtId="0" fontId="2" fillId="0" borderId="78" xfId="0" applyFont="1" applyFill="1" applyBorder="1" applyAlignment="1">
      <alignment wrapText="1"/>
    </xf>
    <xf numFmtId="3" fontId="2" fillId="0" borderId="39" xfId="0" applyNumberFormat="1" applyFont="1" applyFill="1" applyBorder="1" applyAlignment="1">
      <alignment wrapText="1"/>
    </xf>
    <xf numFmtId="3" fontId="2" fillId="0" borderId="78" xfId="0" applyNumberFormat="1" applyFont="1" applyFill="1" applyBorder="1" applyAlignment="1">
      <alignment/>
    </xf>
    <xf numFmtId="3" fontId="2" fillId="0" borderId="39" xfId="0" applyNumberFormat="1" applyFont="1" applyFill="1" applyBorder="1" applyAlignment="1">
      <alignment/>
    </xf>
    <xf numFmtId="3" fontId="2" fillId="0" borderId="79" xfId="0" applyNumberFormat="1" applyFont="1" applyFill="1" applyBorder="1" applyAlignment="1">
      <alignment/>
    </xf>
    <xf numFmtId="0" fontId="2" fillId="0" borderId="80" xfId="0" applyFont="1" applyFill="1" applyBorder="1" applyAlignment="1">
      <alignment/>
    </xf>
    <xf numFmtId="0" fontId="2" fillId="0" borderId="81" xfId="0" applyFont="1" applyFill="1" applyBorder="1" applyAlignment="1">
      <alignment horizontal="left"/>
    </xf>
    <xf numFmtId="0" fontId="2" fillId="0" borderId="81" xfId="0" applyFont="1" applyFill="1" applyBorder="1" applyAlignment="1">
      <alignment wrapText="1"/>
    </xf>
    <xf numFmtId="3" fontId="2" fillId="0" borderId="82" xfId="0" applyNumberFormat="1" applyFont="1" applyFill="1" applyBorder="1" applyAlignment="1">
      <alignment wrapText="1"/>
    </xf>
    <xf numFmtId="3" fontId="2" fillId="0" borderId="81" xfId="0" applyNumberFormat="1" applyFont="1" applyFill="1" applyBorder="1" applyAlignment="1">
      <alignment/>
    </xf>
    <xf numFmtId="3" fontId="2" fillId="0" borderId="82" xfId="0" applyNumberFormat="1" applyFont="1" applyFill="1" applyBorder="1" applyAlignment="1">
      <alignment/>
    </xf>
    <xf numFmtId="3" fontId="2" fillId="0" borderId="83" xfId="0" applyNumberFormat="1" applyFont="1" applyFill="1" applyBorder="1" applyAlignment="1">
      <alignment/>
    </xf>
    <xf numFmtId="0" fontId="10" fillId="2" borderId="84" xfId="0" applyFont="1" applyFill="1" applyBorder="1" applyAlignment="1">
      <alignment vertical="center"/>
    </xf>
    <xf numFmtId="0" fontId="10" fillId="2" borderId="85" xfId="0" applyFont="1" applyFill="1" applyBorder="1" applyAlignment="1">
      <alignment horizontal="left" vertical="center"/>
    </xf>
    <xf numFmtId="0" fontId="2" fillId="2" borderId="86" xfId="0" applyFont="1" applyFill="1" applyBorder="1" applyAlignment="1">
      <alignment vertical="center" wrapText="1"/>
    </xf>
    <xf numFmtId="3" fontId="2" fillId="2" borderId="87" xfId="0" applyNumberFormat="1" applyFont="1" applyFill="1" applyBorder="1" applyAlignment="1">
      <alignment horizontal="center" vertical="center" wrapText="1"/>
    </xf>
    <xf numFmtId="3" fontId="2" fillId="2" borderId="86" xfId="0" applyNumberFormat="1" applyFont="1" applyFill="1" applyBorder="1" applyAlignment="1">
      <alignment horizontal="center" vertical="center" wrapText="1"/>
    </xf>
    <xf numFmtId="3" fontId="2" fillId="2" borderId="29" xfId="0" applyNumberFormat="1" applyFont="1" applyFill="1" applyBorder="1" applyAlignment="1">
      <alignment horizontal="center" vertical="center" wrapText="1"/>
    </xf>
    <xf numFmtId="3" fontId="2" fillId="2" borderId="88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/>
    </xf>
    <xf numFmtId="0" fontId="3" fillId="2" borderId="5" xfId="0" applyFont="1" applyFill="1" applyBorder="1" applyAlignment="1">
      <alignment wrapText="1"/>
    </xf>
    <xf numFmtId="3" fontId="3" fillId="2" borderId="5" xfId="0" applyNumberFormat="1" applyFont="1" applyFill="1" applyBorder="1" applyAlignment="1">
      <alignment horizontal="left"/>
    </xf>
    <xf numFmtId="0" fontId="2" fillId="2" borderId="89" xfId="0" applyFont="1" applyFill="1" applyBorder="1" applyAlignment="1">
      <alignment/>
    </xf>
    <xf numFmtId="0" fontId="3" fillId="2" borderId="90" xfId="0" applyFont="1" applyFill="1" applyBorder="1" applyAlignment="1">
      <alignment horizontal="left"/>
    </xf>
    <xf numFmtId="0" fontId="3" fillId="2" borderId="91" xfId="0" applyFont="1" applyFill="1" applyBorder="1" applyAlignment="1">
      <alignment horizontal="left"/>
    </xf>
    <xf numFmtId="0" fontId="2" fillId="2" borderId="91" xfId="0" applyFont="1" applyFill="1" applyBorder="1" applyAlignment="1">
      <alignment wrapText="1"/>
    </xf>
    <xf numFmtId="3" fontId="2" fillId="2" borderId="91" xfId="0" applyNumberFormat="1" applyFont="1" applyFill="1" applyBorder="1" applyAlignment="1">
      <alignment wrapText="1"/>
    </xf>
    <xf numFmtId="3" fontId="2" fillId="2" borderId="92" xfId="0" applyNumberFormat="1" applyFont="1" applyFill="1" applyBorder="1" applyAlignment="1">
      <alignment/>
    </xf>
    <xf numFmtId="3" fontId="2" fillId="2" borderId="33" xfId="0" applyNumberFormat="1" applyFont="1" applyFill="1" applyBorder="1" applyAlignment="1">
      <alignment/>
    </xf>
    <xf numFmtId="3" fontId="2" fillId="2" borderId="93" xfId="0" applyNumberFormat="1" applyFont="1" applyFill="1" applyBorder="1" applyAlignment="1">
      <alignment/>
    </xf>
    <xf numFmtId="0" fontId="9" fillId="2" borderId="94" xfId="0" applyFont="1" applyFill="1" applyBorder="1" applyAlignment="1">
      <alignment/>
    </xf>
    <xf numFmtId="0" fontId="10" fillId="2" borderId="77" xfId="0" applyFont="1" applyFill="1" applyBorder="1" applyAlignment="1">
      <alignment vertical="center"/>
    </xf>
    <xf numFmtId="0" fontId="10" fillId="2" borderId="78" xfId="0" applyFont="1" applyFill="1" applyBorder="1" applyAlignment="1">
      <alignment horizontal="left" vertical="center"/>
    </xf>
    <xf numFmtId="0" fontId="11" fillId="2" borderId="78" xfId="0" applyFont="1" applyFill="1" applyBorder="1" applyAlignment="1">
      <alignment vertical="center" wrapText="1"/>
    </xf>
    <xf numFmtId="3" fontId="2" fillId="2" borderId="39" xfId="0" applyNumberFormat="1" applyFont="1" applyFill="1" applyBorder="1" applyAlignment="1">
      <alignment horizontal="center" vertical="center" wrapText="1"/>
    </xf>
    <xf numFmtId="3" fontId="2" fillId="2" borderId="78" xfId="0" applyNumberFormat="1" applyFont="1" applyFill="1" applyBorder="1" applyAlignment="1">
      <alignment horizontal="center" vertical="center" wrapText="1"/>
    </xf>
    <xf numFmtId="3" fontId="2" fillId="2" borderId="79" xfId="0" applyNumberFormat="1" applyFont="1" applyFill="1" applyBorder="1" applyAlignment="1">
      <alignment horizontal="center" vertical="center" wrapText="1"/>
    </xf>
    <xf numFmtId="14" fontId="2" fillId="2" borderId="9" xfId="0" applyNumberFormat="1" applyFont="1" applyFill="1" applyBorder="1" applyAlignment="1">
      <alignment/>
    </xf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>
      <alignment wrapText="1"/>
    </xf>
    <xf numFmtId="3" fontId="2" fillId="2" borderId="35" xfId="0" applyNumberFormat="1" applyFont="1" applyFill="1" applyBorder="1" applyAlignment="1">
      <alignment wrapText="1"/>
    </xf>
    <xf numFmtId="3" fontId="2" fillId="2" borderId="10" xfId="0" applyNumberFormat="1" applyFont="1" applyFill="1" applyBorder="1" applyAlignment="1">
      <alignment/>
    </xf>
    <xf numFmtId="3" fontId="2" fillId="2" borderId="36" xfId="0" applyNumberFormat="1" applyFont="1" applyFill="1" applyBorder="1" applyAlignment="1">
      <alignment/>
    </xf>
    <xf numFmtId="3" fontId="2" fillId="2" borderId="66" xfId="0" applyNumberFormat="1" applyFont="1" applyFill="1" applyBorder="1" applyAlignment="1">
      <alignment/>
    </xf>
    <xf numFmtId="3" fontId="3" fillId="2" borderId="55" xfId="0" applyNumberFormat="1" applyFont="1" applyFill="1" applyBorder="1" applyAlignment="1">
      <alignment wrapText="1"/>
    </xf>
    <xf numFmtId="0" fontId="9" fillId="2" borderId="95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vertical="center" wrapText="1"/>
    </xf>
    <xf numFmtId="3" fontId="2" fillId="2" borderId="33" xfId="0" applyNumberFormat="1" applyFont="1" applyFill="1" applyBorder="1" applyAlignment="1">
      <alignment vertical="center" wrapText="1"/>
    </xf>
    <xf numFmtId="3" fontId="2" fillId="2" borderId="12" xfId="0" applyNumberFormat="1" applyFont="1" applyFill="1" applyBorder="1" applyAlignment="1">
      <alignment/>
    </xf>
    <xf numFmtId="3" fontId="2" fillId="2" borderId="96" xfId="0" applyNumberFormat="1" applyFont="1" applyFill="1" applyBorder="1" applyAlignment="1">
      <alignment/>
    </xf>
    <xf numFmtId="0" fontId="10" fillId="2" borderId="97" xfId="0" applyFont="1" applyFill="1" applyBorder="1" applyAlignment="1">
      <alignment vertical="center"/>
    </xf>
    <xf numFmtId="0" fontId="11" fillId="2" borderId="49" xfId="0" applyFont="1" applyFill="1" applyBorder="1" applyAlignment="1">
      <alignment horizontal="left" vertical="center"/>
    </xf>
    <xf numFmtId="0" fontId="11" fillId="2" borderId="10" xfId="0" applyFont="1" applyFill="1" applyBorder="1" applyAlignment="1">
      <alignment vertical="center" wrapText="1"/>
    </xf>
    <xf numFmtId="3" fontId="2" fillId="2" borderId="36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>
      <alignment horizontal="center" vertical="center" wrapText="1"/>
    </xf>
    <xf numFmtId="3" fontId="2" fillId="2" borderId="66" xfId="0" applyNumberFormat="1" applyFont="1" applyFill="1" applyBorder="1" applyAlignment="1">
      <alignment horizontal="center" vertical="center" wrapText="1"/>
    </xf>
    <xf numFmtId="14" fontId="2" fillId="2" borderId="6" xfId="0" applyNumberFormat="1" applyFont="1" applyFill="1" applyBorder="1" applyAlignment="1">
      <alignment/>
    </xf>
    <xf numFmtId="0" fontId="3" fillId="2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wrapText="1"/>
    </xf>
    <xf numFmtId="0" fontId="2" fillId="2" borderId="12" xfId="0" applyFont="1" applyFill="1" applyBorder="1" applyAlignment="1">
      <alignment wrapText="1"/>
    </xf>
    <xf numFmtId="3" fontId="2" fillId="2" borderId="33" xfId="0" applyNumberFormat="1" applyFont="1" applyFill="1" applyBorder="1" applyAlignment="1">
      <alignment wrapText="1"/>
    </xf>
    <xf numFmtId="0" fontId="8" fillId="2" borderId="12" xfId="0" applyFont="1" applyFill="1" applyBorder="1" applyAlignment="1">
      <alignment horizontal="left"/>
    </xf>
    <xf numFmtId="0" fontId="12" fillId="2" borderId="98" xfId="0" applyFont="1" applyFill="1" applyBorder="1" applyAlignment="1">
      <alignment/>
    </xf>
    <xf numFmtId="0" fontId="13" fillId="2" borderId="69" xfId="0" applyFont="1" applyFill="1" applyBorder="1" applyAlignment="1">
      <alignment horizontal="left"/>
    </xf>
    <xf numFmtId="0" fontId="8" fillId="2" borderId="69" xfId="0" applyFont="1" applyFill="1" applyBorder="1" applyAlignment="1">
      <alignment wrapText="1"/>
    </xf>
    <xf numFmtId="3" fontId="2" fillId="2" borderId="99" xfId="0" applyNumberFormat="1" applyFont="1" applyFill="1" applyBorder="1" applyAlignment="1">
      <alignment horizontal="center" wrapText="1"/>
    </xf>
    <xf numFmtId="3" fontId="2" fillId="2" borderId="69" xfId="0" applyNumberFormat="1" applyFont="1" applyFill="1" applyBorder="1" applyAlignment="1">
      <alignment horizontal="center" vertical="center" wrapText="1"/>
    </xf>
    <xf numFmtId="3" fontId="2" fillId="2" borderId="99" xfId="0" applyNumberFormat="1" applyFont="1" applyFill="1" applyBorder="1" applyAlignment="1">
      <alignment horizontal="center" vertical="center" wrapText="1"/>
    </xf>
    <xf numFmtId="3" fontId="2" fillId="2" borderId="100" xfId="0" applyNumberFormat="1" applyFont="1" applyFill="1" applyBorder="1" applyAlignment="1">
      <alignment horizontal="center" vertical="center" wrapText="1"/>
    </xf>
    <xf numFmtId="0" fontId="10" fillId="2" borderId="95" xfId="0" applyFont="1" applyFill="1" applyBorder="1" applyAlignment="1">
      <alignment/>
    </xf>
    <xf numFmtId="0" fontId="10" fillId="2" borderId="12" xfId="0" applyFont="1" applyFill="1" applyBorder="1" applyAlignment="1">
      <alignment horizontal="left"/>
    </xf>
    <xf numFmtId="0" fontId="10" fillId="2" borderId="12" xfId="0" applyFont="1" applyFill="1" applyBorder="1" applyAlignment="1">
      <alignment wrapText="1"/>
    </xf>
    <xf numFmtId="0" fontId="9" fillId="2" borderId="32" xfId="0" applyFont="1" applyFill="1" applyBorder="1" applyAlignment="1">
      <alignment/>
    </xf>
    <xf numFmtId="0" fontId="9" fillId="2" borderId="12" xfId="0" applyFont="1" applyFill="1" applyBorder="1" applyAlignment="1">
      <alignment horizontal="left"/>
    </xf>
    <xf numFmtId="0" fontId="9" fillId="2" borderId="12" xfId="0" applyFont="1" applyFill="1" applyBorder="1" applyAlignment="1">
      <alignment wrapText="1"/>
    </xf>
    <xf numFmtId="3" fontId="9" fillId="2" borderId="33" xfId="0" applyNumberFormat="1" applyFont="1" applyFill="1" applyBorder="1" applyAlignment="1">
      <alignment wrapText="1"/>
    </xf>
    <xf numFmtId="0" fontId="10" fillId="2" borderId="77" xfId="0" applyFont="1" applyFill="1" applyBorder="1" applyAlignment="1">
      <alignment horizontal="left" vertical="center"/>
    </xf>
    <xf numFmtId="0" fontId="11" fillId="2" borderId="78" xfId="0" applyFont="1" applyFill="1" applyBorder="1" applyAlignment="1">
      <alignment horizontal="left" vertical="center"/>
    </xf>
    <xf numFmtId="3" fontId="2" fillId="2" borderId="39" xfId="0" applyNumberFormat="1" applyFont="1" applyFill="1" applyBorder="1" applyAlignment="1">
      <alignment horizontal="center" vertical="center"/>
    </xf>
    <xf numFmtId="1" fontId="2" fillId="2" borderId="78" xfId="0" applyNumberFormat="1" applyFont="1" applyFill="1" applyBorder="1" applyAlignment="1">
      <alignment horizontal="center" vertical="center" wrapText="1"/>
    </xf>
    <xf numFmtId="1" fontId="2" fillId="2" borderId="39" xfId="0" applyNumberFormat="1" applyFont="1" applyFill="1" applyBorder="1" applyAlignment="1">
      <alignment horizontal="center" vertical="center" wrapText="1"/>
    </xf>
    <xf numFmtId="1" fontId="2" fillId="2" borderId="79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/>
    </xf>
    <xf numFmtId="0" fontId="2" fillId="2" borderId="57" xfId="0" applyFont="1" applyFill="1" applyBorder="1" applyAlignment="1">
      <alignment horizontal="left"/>
    </xf>
    <xf numFmtId="0" fontId="3" fillId="2" borderId="2" xfId="0" applyFont="1" applyFill="1" applyBorder="1" applyAlignment="1">
      <alignment/>
    </xf>
    <xf numFmtId="3" fontId="2" fillId="2" borderId="52" xfId="0" applyNumberFormat="1" applyFont="1" applyFill="1" applyBorder="1" applyAlignment="1">
      <alignment/>
    </xf>
    <xf numFmtId="3" fontId="4" fillId="2" borderId="1" xfId="0" applyNumberFormat="1" applyFont="1" applyFill="1" applyBorder="1" applyAlignment="1">
      <alignment/>
    </xf>
    <xf numFmtId="3" fontId="4" fillId="2" borderId="52" xfId="0" applyNumberFormat="1" applyFont="1" applyFill="1" applyBorder="1" applyAlignment="1">
      <alignment/>
    </xf>
    <xf numFmtId="3" fontId="4" fillId="2" borderId="62" xfId="0" applyNumberFormat="1" applyFont="1" applyFill="1" applyBorder="1" applyAlignment="1">
      <alignment/>
    </xf>
    <xf numFmtId="0" fontId="6" fillId="2" borderId="0" xfId="0" applyFont="1" applyFill="1" applyAlignment="1">
      <alignment/>
    </xf>
    <xf numFmtId="0" fontId="2" fillId="2" borderId="2" xfId="0" applyFont="1" applyFill="1" applyBorder="1" applyAlignment="1">
      <alignment/>
    </xf>
    <xf numFmtId="3" fontId="2" fillId="2" borderId="53" xfId="0" applyNumberFormat="1" applyFont="1" applyFill="1" applyBorder="1" applyAlignment="1">
      <alignment/>
    </xf>
    <xf numFmtId="3" fontId="4" fillId="2" borderId="2" xfId="0" applyNumberFormat="1" applyFont="1" applyFill="1" applyBorder="1" applyAlignment="1">
      <alignment/>
    </xf>
    <xf numFmtId="3" fontId="4" fillId="2" borderId="53" xfId="0" applyNumberFormat="1" applyFont="1" applyFill="1" applyBorder="1" applyAlignment="1">
      <alignment/>
    </xf>
    <xf numFmtId="3" fontId="4" fillId="2" borderId="63" xfId="0" applyNumberFormat="1" applyFont="1" applyFill="1" applyBorder="1" applyAlignment="1">
      <alignment/>
    </xf>
    <xf numFmtId="3" fontId="3" fillId="2" borderId="0" xfId="0" applyNumberFormat="1" applyFont="1" applyFill="1" applyAlignment="1">
      <alignment/>
    </xf>
    <xf numFmtId="3" fontId="4" fillId="2" borderId="2" xfId="0" applyNumberFormat="1" applyFont="1" applyFill="1" applyBorder="1" applyAlignment="1">
      <alignment horizontal="right"/>
    </xf>
    <xf numFmtId="3" fontId="4" fillId="2" borderId="53" xfId="0" applyNumberFormat="1" applyFont="1" applyFill="1" applyBorder="1" applyAlignment="1">
      <alignment horizontal="right"/>
    </xf>
    <xf numFmtId="3" fontId="4" fillId="2" borderId="63" xfId="0" applyNumberFormat="1" applyFont="1" applyFill="1" applyBorder="1" applyAlignment="1">
      <alignment horizontal="right"/>
    </xf>
    <xf numFmtId="3" fontId="2" fillId="2" borderId="53" xfId="0" applyNumberFormat="1" applyFont="1" applyFill="1" applyBorder="1" applyAlignment="1">
      <alignment/>
    </xf>
    <xf numFmtId="0" fontId="2" fillId="2" borderId="56" xfId="0" applyFont="1" applyFill="1" applyBorder="1" applyAlignment="1">
      <alignment horizontal="left"/>
    </xf>
    <xf numFmtId="0" fontId="2" fillId="2" borderId="1" xfId="0" applyFont="1" applyFill="1" applyBorder="1" applyAlignment="1">
      <alignment/>
    </xf>
    <xf numFmtId="3" fontId="2" fillId="2" borderId="52" xfId="0" applyNumberFormat="1" applyFont="1" applyFill="1" applyBorder="1" applyAlignment="1">
      <alignment/>
    </xf>
    <xf numFmtId="0" fontId="2" fillId="2" borderId="101" xfId="0" applyFont="1" applyFill="1" applyBorder="1" applyAlignment="1">
      <alignment horizontal="left"/>
    </xf>
    <xf numFmtId="0" fontId="3" fillId="2" borderId="75" xfId="0" applyFont="1" applyFill="1" applyBorder="1" applyAlignment="1">
      <alignment/>
    </xf>
    <xf numFmtId="3" fontId="3" fillId="2" borderId="102" xfId="0" applyNumberFormat="1" applyFont="1" applyFill="1" applyBorder="1" applyAlignment="1">
      <alignment/>
    </xf>
    <xf numFmtId="3" fontId="2" fillId="2" borderId="75" xfId="0" applyNumberFormat="1" applyFont="1" applyFill="1" applyBorder="1" applyAlignment="1">
      <alignment/>
    </xf>
    <xf numFmtId="3" fontId="2" fillId="2" borderId="102" xfId="0" applyNumberFormat="1" applyFont="1" applyFill="1" applyBorder="1" applyAlignment="1">
      <alignment/>
    </xf>
    <xf numFmtId="3" fontId="2" fillId="2" borderId="103" xfId="0" applyNumberFormat="1" applyFont="1" applyFill="1" applyBorder="1" applyAlignment="1">
      <alignment/>
    </xf>
    <xf numFmtId="0" fontId="2" fillId="2" borderId="12" xfId="0" applyFont="1" applyFill="1" applyBorder="1" applyAlignment="1">
      <alignment/>
    </xf>
    <xf numFmtId="3" fontId="2" fillId="2" borderId="33" xfId="0" applyNumberFormat="1" applyFont="1" applyFill="1" applyBorder="1" applyAlignment="1">
      <alignment/>
    </xf>
    <xf numFmtId="3" fontId="2" fillId="2" borderId="12" xfId="0" applyNumberFormat="1" applyFont="1" applyFill="1" applyBorder="1" applyAlignment="1">
      <alignment/>
    </xf>
    <xf numFmtId="3" fontId="2" fillId="2" borderId="93" xfId="0" applyNumberFormat="1" applyFont="1" applyFill="1" applyBorder="1" applyAlignment="1">
      <alignment/>
    </xf>
    <xf numFmtId="0" fontId="10" fillId="2" borderId="77" xfId="0" applyFont="1" applyFill="1" applyBorder="1" applyAlignment="1">
      <alignment horizontal="left"/>
    </xf>
    <xf numFmtId="0" fontId="11" fillId="2" borderId="78" xfId="0" applyFont="1" applyFill="1" applyBorder="1" applyAlignment="1">
      <alignment horizontal="center" wrapText="1"/>
    </xf>
    <xf numFmtId="3" fontId="2" fillId="2" borderId="39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/>
    </xf>
    <xf numFmtId="3" fontId="3" fillId="2" borderId="27" xfId="0" applyNumberFormat="1" applyFont="1" applyFill="1" applyBorder="1" applyAlignment="1">
      <alignment/>
    </xf>
    <xf numFmtId="3" fontId="2" fillId="2" borderId="10" xfId="0" applyNumberFormat="1" applyFont="1" applyFill="1" applyBorder="1" applyAlignment="1">
      <alignment/>
    </xf>
    <xf numFmtId="3" fontId="2" fillId="2" borderId="36" xfId="0" applyNumberFormat="1" applyFont="1" applyFill="1" applyBorder="1" applyAlignment="1">
      <alignment/>
    </xf>
    <xf numFmtId="3" fontId="2" fillId="2" borderId="19" xfId="0" applyNumberFormat="1" applyFont="1" applyFill="1" applyBorder="1" applyAlignment="1">
      <alignment/>
    </xf>
    <xf numFmtId="3" fontId="2" fillId="2" borderId="104" xfId="0" applyNumberFormat="1" applyFont="1" applyFill="1" applyBorder="1" applyAlignment="1">
      <alignment horizontal="left"/>
    </xf>
    <xf numFmtId="0" fontId="3" fillId="2" borderId="71" xfId="0" applyFont="1" applyFill="1" applyBorder="1" applyAlignment="1">
      <alignment/>
    </xf>
    <xf numFmtId="3" fontId="3" fillId="2" borderId="72" xfId="0" applyNumberFormat="1" applyFont="1" applyFill="1" applyBorder="1" applyAlignment="1">
      <alignment/>
    </xf>
    <xf numFmtId="3" fontId="3" fillId="2" borderId="71" xfId="0" applyNumberFormat="1" applyFont="1" applyFill="1" applyBorder="1" applyAlignment="1">
      <alignment/>
    </xf>
    <xf numFmtId="3" fontId="3" fillId="2" borderId="105" xfId="0" applyNumberFormat="1" applyFont="1" applyFill="1" applyBorder="1" applyAlignment="1">
      <alignment/>
    </xf>
    <xf numFmtId="0" fontId="3" fillId="2" borderId="12" xfId="0" applyFont="1" applyFill="1" applyBorder="1" applyAlignment="1">
      <alignment/>
    </xf>
    <xf numFmtId="3" fontId="3" fillId="2" borderId="36" xfId="0" applyNumberFormat="1" applyFont="1" applyFill="1" applyBorder="1" applyAlignment="1">
      <alignment/>
    </xf>
    <xf numFmtId="3" fontId="2" fillId="2" borderId="101" xfId="0" applyNumberFormat="1" applyFont="1" applyFill="1" applyBorder="1" applyAlignment="1">
      <alignment horizontal="left"/>
    </xf>
    <xf numFmtId="3" fontId="3" fillId="2" borderId="33" xfId="0" applyNumberFormat="1" applyFont="1" applyFill="1" applyBorder="1" applyAlignment="1">
      <alignment/>
    </xf>
    <xf numFmtId="0" fontId="2" fillId="0" borderId="106" xfId="0" applyFont="1" applyFill="1" applyBorder="1" applyAlignment="1">
      <alignment horizontal="left"/>
    </xf>
    <xf numFmtId="0" fontId="3" fillId="0" borderId="107" xfId="0" applyFont="1" applyFill="1" applyBorder="1" applyAlignment="1">
      <alignment/>
    </xf>
    <xf numFmtId="3" fontId="2" fillId="0" borderId="106" xfId="0" applyNumberFormat="1" applyFont="1" applyFill="1" applyBorder="1" applyAlignment="1">
      <alignment/>
    </xf>
    <xf numFmtId="3" fontId="2" fillId="0" borderId="35" xfId="0" applyNumberFormat="1" applyFont="1" applyFill="1" applyBorder="1" applyAlignment="1">
      <alignment/>
    </xf>
    <xf numFmtId="3" fontId="2" fillId="0" borderId="108" xfId="0" applyNumberFormat="1" applyFont="1" applyFill="1" applyBorder="1" applyAlignment="1">
      <alignment/>
    </xf>
    <xf numFmtId="0" fontId="2" fillId="0" borderId="109" xfId="0" applyFont="1" applyFill="1" applyBorder="1" applyAlignment="1">
      <alignment horizontal="left"/>
    </xf>
    <xf numFmtId="0" fontId="3" fillId="0" borderId="5" xfId="0" applyFont="1" applyFill="1" applyBorder="1" applyAlignment="1">
      <alignment/>
    </xf>
    <xf numFmtId="3" fontId="2" fillId="0" borderId="109" xfId="0" applyNumberFormat="1" applyFont="1" applyFill="1" applyBorder="1" applyAlignment="1">
      <alignment/>
    </xf>
    <xf numFmtId="3" fontId="2" fillId="0" borderId="55" xfId="0" applyNumberFormat="1" applyFont="1" applyFill="1" applyBorder="1" applyAlignment="1">
      <alignment/>
    </xf>
    <xf numFmtId="3" fontId="2" fillId="0" borderId="22" xfId="0" applyNumberFormat="1" applyFont="1" applyFill="1" applyBorder="1" applyAlignment="1">
      <alignment/>
    </xf>
    <xf numFmtId="0" fontId="2" fillId="0" borderId="104" xfId="0" applyFont="1" applyFill="1" applyBorder="1" applyAlignment="1">
      <alignment horizontal="left"/>
    </xf>
    <xf numFmtId="0" fontId="3" fillId="0" borderId="71" xfId="0" applyFont="1" applyFill="1" applyBorder="1" applyAlignment="1">
      <alignment/>
    </xf>
    <xf numFmtId="3" fontId="2" fillId="0" borderId="104" xfId="0" applyNumberFormat="1" applyFont="1" applyFill="1" applyBorder="1" applyAlignment="1">
      <alignment/>
    </xf>
    <xf numFmtId="3" fontId="2" fillId="0" borderId="72" xfId="0" applyNumberFormat="1" applyFont="1" applyFill="1" applyBorder="1" applyAlignment="1">
      <alignment/>
    </xf>
    <xf numFmtId="3" fontId="2" fillId="0" borderId="105" xfId="0" applyNumberFormat="1" applyFont="1" applyFill="1" applyBorder="1" applyAlignment="1">
      <alignment/>
    </xf>
    <xf numFmtId="0" fontId="10" fillId="2" borderId="32" xfId="0" applyFont="1" applyFill="1" applyBorder="1" applyAlignment="1">
      <alignment horizontal="left"/>
    </xf>
    <xf numFmtId="0" fontId="11" fillId="2" borderId="12" xfId="0" applyFont="1" applyFill="1" applyBorder="1" applyAlignment="1">
      <alignment/>
    </xf>
    <xf numFmtId="3" fontId="9" fillId="2" borderId="32" xfId="0" applyNumberFormat="1" applyFont="1" applyFill="1" applyBorder="1" applyAlignment="1">
      <alignment/>
    </xf>
    <xf numFmtId="3" fontId="9" fillId="2" borderId="33" xfId="0" applyNumberFormat="1" applyFont="1" applyFill="1" applyBorder="1" applyAlignment="1">
      <alignment/>
    </xf>
    <xf numFmtId="3" fontId="9" fillId="2" borderId="93" xfId="0" applyNumberFormat="1" applyFont="1" applyFill="1" applyBorder="1" applyAlignment="1">
      <alignment/>
    </xf>
    <xf numFmtId="0" fontId="9" fillId="2" borderId="32" xfId="0" applyFont="1" applyFill="1" applyBorder="1" applyAlignment="1">
      <alignment horizontal="left"/>
    </xf>
    <xf numFmtId="0" fontId="9" fillId="2" borderId="95" xfId="0" applyFont="1" applyFill="1" applyBorder="1" applyAlignment="1">
      <alignment/>
    </xf>
    <xf numFmtId="0" fontId="17" fillId="2" borderId="38" xfId="19" applyFont="1" applyFill="1" applyBorder="1" applyAlignment="1">
      <alignment horizontal="center"/>
      <protection/>
    </xf>
    <xf numFmtId="0" fontId="17" fillId="2" borderId="110" xfId="19" applyFont="1" applyFill="1" applyBorder="1" applyAlignment="1">
      <alignment horizontal="center"/>
      <protection/>
    </xf>
    <xf numFmtId="1" fontId="9" fillId="2" borderId="110" xfId="0" applyNumberFormat="1" applyFont="1" applyFill="1" applyBorder="1" applyAlignment="1">
      <alignment horizontal="center" vertical="center" wrapText="1"/>
    </xf>
    <xf numFmtId="1" fontId="9" fillId="2" borderId="111" xfId="0" applyNumberFormat="1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álne_Hárok4" xfId="19"/>
    <cellStyle name="normálne_Hárok6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1"/>
  <sheetViews>
    <sheetView tabSelected="1" workbookViewId="0" topLeftCell="A128">
      <selection activeCell="A423" sqref="A423"/>
    </sheetView>
  </sheetViews>
  <sheetFormatPr defaultColWidth="9.00390625" defaultRowHeight="12.75" outlineLevelRow="2"/>
  <cols>
    <col min="1" max="1" width="7.375" style="26" customWidth="1"/>
    <col min="2" max="2" width="10.125" style="64" customWidth="1"/>
    <col min="3" max="3" width="57.125" style="65" customWidth="1"/>
    <col min="4" max="4" width="13.125" style="72" customWidth="1"/>
    <col min="5" max="5" width="11.125" style="40" customWidth="1"/>
    <col min="6" max="6" width="11.75390625" style="40" customWidth="1"/>
    <col min="7" max="7" width="11.375" style="40" customWidth="1"/>
    <col min="8" max="8" width="16.125" style="26" customWidth="1"/>
    <col min="9" max="16384" width="9.125" style="26" customWidth="1"/>
  </cols>
  <sheetData>
    <row r="1" spans="2:7" s="20" customFormat="1" ht="15">
      <c r="B1" s="21"/>
      <c r="C1" s="22"/>
      <c r="D1" s="220"/>
      <c r="E1" s="23"/>
      <c r="F1" s="23"/>
      <c r="G1" s="23"/>
    </row>
    <row r="2" spans="1:7" s="82" customFormat="1" ht="23.25">
      <c r="A2" s="79" t="s">
        <v>222</v>
      </c>
      <c r="B2" s="80"/>
      <c r="C2" s="79"/>
      <c r="D2" s="221"/>
      <c r="E2" s="81"/>
      <c r="F2" s="81"/>
      <c r="G2" s="81"/>
    </row>
    <row r="3" spans="1:7" ht="15.75" thickBot="1">
      <c r="A3" s="77"/>
      <c r="B3" s="78"/>
      <c r="C3" s="256"/>
      <c r="D3" s="222"/>
      <c r="E3" s="76"/>
      <c r="F3" s="76"/>
      <c r="G3" s="76" t="s">
        <v>279</v>
      </c>
    </row>
    <row r="4" spans="1:7" s="19" customFormat="1" ht="21.75" thickBot="1" thickTop="1">
      <c r="A4" s="321" t="s">
        <v>34</v>
      </c>
      <c r="B4" s="322"/>
      <c r="C4" s="323"/>
      <c r="D4" s="324">
        <v>2006</v>
      </c>
      <c r="E4" s="325">
        <v>2007</v>
      </c>
      <c r="F4" s="326">
        <v>2008</v>
      </c>
      <c r="G4" s="327">
        <v>2009</v>
      </c>
    </row>
    <row r="5" spans="1:7" ht="15">
      <c r="A5" s="257"/>
      <c r="B5" s="258"/>
      <c r="C5" s="60"/>
      <c r="D5" s="229"/>
      <c r="E5" s="260" t="s">
        <v>35</v>
      </c>
      <c r="F5" s="265" t="s">
        <v>35</v>
      </c>
      <c r="G5" s="259" t="s">
        <v>35</v>
      </c>
    </row>
    <row r="6" spans="1:7" s="19" customFormat="1" ht="15.75">
      <c r="A6" s="30" t="s">
        <v>215</v>
      </c>
      <c r="B6" s="31"/>
      <c r="C6" s="32"/>
      <c r="D6" s="230">
        <f>D7+D8+D10+D11+D12+D24+D26+D28+D44</f>
        <v>263031</v>
      </c>
      <c r="E6" s="261">
        <f>E7+E8+E9+E44</f>
        <v>92186</v>
      </c>
      <c r="F6" s="231">
        <f>F7+F8+F9+F44</f>
        <v>95207</v>
      </c>
      <c r="G6" s="226">
        <f>G7+G8+G9+G44</f>
        <v>98998</v>
      </c>
    </row>
    <row r="7" spans="1:9" ht="15.75">
      <c r="A7" s="47"/>
      <c r="B7" s="45">
        <v>610</v>
      </c>
      <c r="C7" s="44" t="s">
        <v>36</v>
      </c>
      <c r="D7" s="233">
        <v>37609</v>
      </c>
      <c r="E7" s="262">
        <f>38118+316</f>
        <v>38434</v>
      </c>
      <c r="F7" s="232">
        <v>40405</v>
      </c>
      <c r="G7" s="227">
        <v>42829</v>
      </c>
      <c r="I7" s="40"/>
    </row>
    <row r="8" spans="1:7" ht="15.75">
      <c r="A8" s="27"/>
      <c r="B8" s="43">
        <v>620</v>
      </c>
      <c r="C8" s="44" t="s">
        <v>37</v>
      </c>
      <c r="D8" s="233">
        <v>12568</v>
      </c>
      <c r="E8" s="262">
        <f>13322+170</f>
        <v>13492</v>
      </c>
      <c r="F8" s="232">
        <v>14122</v>
      </c>
      <c r="G8" s="227">
        <v>14969</v>
      </c>
    </row>
    <row r="9" spans="1:7" s="19" customFormat="1" ht="15.75">
      <c r="A9" s="42"/>
      <c r="B9" s="45">
        <v>630</v>
      </c>
      <c r="C9" s="46" t="s">
        <v>38</v>
      </c>
      <c r="D9" s="232"/>
      <c r="E9" s="262">
        <f>E10+E11+E12+E24+E26+E27+E28</f>
        <v>39160</v>
      </c>
      <c r="F9" s="232">
        <f>F10+F11+F12+F24+F26+F27+F28+F44</f>
        <v>39530</v>
      </c>
      <c r="G9" s="227">
        <f>G10+G11+G12+G24+G26+G27+G28+G44</f>
        <v>40000</v>
      </c>
    </row>
    <row r="10" spans="1:7" s="19" customFormat="1" ht="15.75">
      <c r="A10" s="42" t="s">
        <v>39</v>
      </c>
      <c r="B10" s="45">
        <v>631</v>
      </c>
      <c r="C10" s="46" t="s">
        <v>40</v>
      </c>
      <c r="D10" s="232">
        <v>1041</v>
      </c>
      <c r="E10" s="262">
        <v>860</v>
      </c>
      <c r="F10" s="232">
        <v>880</v>
      </c>
      <c r="G10" s="227">
        <v>900</v>
      </c>
    </row>
    <row r="11" spans="1:7" s="19" customFormat="1" ht="15.75">
      <c r="A11" s="42"/>
      <c r="B11" s="45">
        <v>632</v>
      </c>
      <c r="C11" s="44" t="s">
        <v>43</v>
      </c>
      <c r="D11" s="233">
        <v>8085</v>
      </c>
      <c r="E11" s="262">
        <f>6000+1000</f>
        <v>7000</v>
      </c>
      <c r="F11" s="232">
        <v>7100</v>
      </c>
      <c r="G11" s="227">
        <v>7200</v>
      </c>
    </row>
    <row r="12" spans="1:7" s="19" customFormat="1" ht="15.75">
      <c r="A12" s="42"/>
      <c r="B12" s="45">
        <v>633</v>
      </c>
      <c r="C12" s="46" t="s">
        <v>46</v>
      </c>
      <c r="D12" s="232">
        <v>7195</v>
      </c>
      <c r="E12" s="262">
        <f>SUM(E13:E23)</f>
        <v>5815</v>
      </c>
      <c r="F12" s="232">
        <f>SUM(F13:F23)</f>
        <v>7115</v>
      </c>
      <c r="G12" s="227">
        <f>SUM(G13:G23)</f>
        <v>7215</v>
      </c>
    </row>
    <row r="13" spans="1:7" ht="15" outlineLevel="1">
      <c r="A13" s="27"/>
      <c r="B13" s="35">
        <v>633001</v>
      </c>
      <c r="C13" s="29" t="s">
        <v>47</v>
      </c>
      <c r="D13" s="234"/>
      <c r="E13" s="263">
        <v>400</v>
      </c>
      <c r="F13" s="235">
        <v>450</v>
      </c>
      <c r="G13" s="228">
        <v>500</v>
      </c>
    </row>
    <row r="14" spans="1:7" ht="15" outlineLevel="1">
      <c r="A14" s="27"/>
      <c r="B14" s="28" t="s">
        <v>48</v>
      </c>
      <c r="C14" s="29" t="s">
        <v>49</v>
      </c>
      <c r="D14" s="234"/>
      <c r="E14" s="263">
        <v>900</v>
      </c>
      <c r="F14" s="235">
        <v>950</v>
      </c>
      <c r="G14" s="228">
        <v>1000</v>
      </c>
    </row>
    <row r="15" spans="1:7" ht="15" outlineLevel="1">
      <c r="A15" s="27"/>
      <c r="B15" s="35">
        <v>633003</v>
      </c>
      <c r="C15" s="29" t="s">
        <v>129</v>
      </c>
      <c r="D15" s="234"/>
      <c r="E15" s="263">
        <v>80</v>
      </c>
      <c r="F15" s="235">
        <v>80</v>
      </c>
      <c r="G15" s="228">
        <v>80</v>
      </c>
    </row>
    <row r="16" spans="1:7" ht="15" outlineLevel="1">
      <c r="A16" s="27"/>
      <c r="B16" s="35">
        <v>633004</v>
      </c>
      <c r="C16" s="29" t="s">
        <v>130</v>
      </c>
      <c r="D16" s="234"/>
      <c r="E16" s="263">
        <f>200+10</f>
        <v>210</v>
      </c>
      <c r="F16" s="235">
        <f>200+10</f>
        <v>210</v>
      </c>
      <c r="G16" s="228">
        <f>200+10</f>
        <v>210</v>
      </c>
    </row>
    <row r="17" spans="1:7" ht="15" outlineLevel="1">
      <c r="A17" s="27"/>
      <c r="B17" s="35">
        <v>633005</v>
      </c>
      <c r="C17" s="29" t="s">
        <v>131</v>
      </c>
      <c r="D17" s="234"/>
      <c r="E17" s="263">
        <v>40</v>
      </c>
      <c r="F17" s="235">
        <v>40</v>
      </c>
      <c r="G17" s="228">
        <v>40</v>
      </c>
    </row>
    <row r="18" spans="1:7" ht="15" outlineLevel="1">
      <c r="A18" s="27"/>
      <c r="B18" s="35">
        <v>633006</v>
      </c>
      <c r="C18" s="29" t="s">
        <v>50</v>
      </c>
      <c r="D18" s="234"/>
      <c r="E18" s="263">
        <f>3200+5-800</f>
        <v>2405</v>
      </c>
      <c r="F18" s="235">
        <f>3200+5</f>
        <v>3205</v>
      </c>
      <c r="G18" s="228">
        <f>3200+5</f>
        <v>3205</v>
      </c>
    </row>
    <row r="19" spans="1:7" ht="15" outlineLevel="1">
      <c r="A19" s="27"/>
      <c r="B19" s="35">
        <v>633009</v>
      </c>
      <c r="C19" s="29" t="s">
        <v>51</v>
      </c>
      <c r="D19" s="234"/>
      <c r="E19" s="263">
        <v>240</v>
      </c>
      <c r="F19" s="235">
        <v>240</v>
      </c>
      <c r="G19" s="228">
        <v>240</v>
      </c>
    </row>
    <row r="20" spans="1:7" ht="15" outlineLevel="1">
      <c r="A20" s="27"/>
      <c r="B20" s="35">
        <v>633010</v>
      </c>
      <c r="C20" s="29" t="s">
        <v>132</v>
      </c>
      <c r="D20" s="234"/>
      <c r="E20" s="263">
        <v>30</v>
      </c>
      <c r="F20" s="235">
        <v>30</v>
      </c>
      <c r="G20" s="228">
        <v>30</v>
      </c>
    </row>
    <row r="21" spans="1:7" ht="15" outlineLevel="1">
      <c r="A21" s="27"/>
      <c r="B21" s="35">
        <v>633013</v>
      </c>
      <c r="C21" s="29" t="s">
        <v>52</v>
      </c>
      <c r="D21" s="234"/>
      <c r="E21" s="263">
        <v>0</v>
      </c>
      <c r="F21" s="235">
        <v>400</v>
      </c>
      <c r="G21" s="228">
        <v>400</v>
      </c>
    </row>
    <row r="22" spans="1:7" ht="15" outlineLevel="1">
      <c r="A22" s="27"/>
      <c r="B22" s="35">
        <v>633015</v>
      </c>
      <c r="C22" s="29" t="s">
        <v>133</v>
      </c>
      <c r="D22" s="234"/>
      <c r="E22" s="263">
        <v>10</v>
      </c>
      <c r="F22" s="235">
        <v>10</v>
      </c>
      <c r="G22" s="228">
        <v>10</v>
      </c>
    </row>
    <row r="23" spans="1:7" ht="15" outlineLevel="1">
      <c r="A23" s="27"/>
      <c r="B23" s="35">
        <v>633016</v>
      </c>
      <c r="C23" s="29" t="s">
        <v>53</v>
      </c>
      <c r="D23" s="234"/>
      <c r="E23" s="263">
        <v>1500</v>
      </c>
      <c r="F23" s="235">
        <v>1500</v>
      </c>
      <c r="G23" s="228">
        <v>1500</v>
      </c>
    </row>
    <row r="24" spans="1:7" s="19" customFormat="1" ht="15.75">
      <c r="A24" s="42"/>
      <c r="B24" s="45">
        <v>634</v>
      </c>
      <c r="C24" s="46" t="s">
        <v>54</v>
      </c>
      <c r="D24" s="232">
        <v>2682</v>
      </c>
      <c r="E24" s="262">
        <f>2200+800-100</f>
        <v>2900</v>
      </c>
      <c r="F24" s="232">
        <f>2200+800</f>
        <v>3000</v>
      </c>
      <c r="G24" s="227">
        <f>2200+800</f>
        <v>3000</v>
      </c>
    </row>
    <row r="25" spans="1:7" ht="15">
      <c r="A25" s="27" t="s">
        <v>203</v>
      </c>
      <c r="B25" s="35">
        <v>634003</v>
      </c>
      <c r="C25" s="29" t="s">
        <v>58</v>
      </c>
      <c r="D25" s="234"/>
      <c r="E25" s="263">
        <f>600+800</f>
        <v>1400</v>
      </c>
      <c r="F25" s="235">
        <v>1400</v>
      </c>
      <c r="G25" s="228">
        <v>1400</v>
      </c>
    </row>
    <row r="26" spans="1:8" s="19" customFormat="1" ht="15.75">
      <c r="A26" s="42"/>
      <c r="B26" s="45">
        <v>635</v>
      </c>
      <c r="C26" s="46" t="s">
        <v>59</v>
      </c>
      <c r="D26" s="232">
        <v>1541</v>
      </c>
      <c r="E26" s="262">
        <f>1600+680</f>
        <v>2280</v>
      </c>
      <c r="F26" s="232">
        <f>1600+680</f>
        <v>2280</v>
      </c>
      <c r="G26" s="227">
        <f>1600+680</f>
        <v>2280</v>
      </c>
      <c r="H26" s="71"/>
    </row>
    <row r="27" spans="1:7" s="19" customFormat="1" ht="15.75">
      <c r="A27" s="42"/>
      <c r="B27" s="43">
        <v>636</v>
      </c>
      <c r="C27" s="44" t="s">
        <v>61</v>
      </c>
      <c r="D27" s="233"/>
      <c r="E27" s="262">
        <f>100+15</f>
        <v>115</v>
      </c>
      <c r="F27" s="232">
        <v>115</v>
      </c>
      <c r="G27" s="227">
        <v>315</v>
      </c>
    </row>
    <row r="28" spans="1:9" s="19" customFormat="1" ht="15.75">
      <c r="A28" s="42"/>
      <c r="B28" s="45">
        <v>637</v>
      </c>
      <c r="C28" s="46" t="s">
        <v>62</v>
      </c>
      <c r="D28" s="232">
        <v>47039</v>
      </c>
      <c r="E28" s="262">
        <f>SUM(E29:E43)</f>
        <v>20190</v>
      </c>
      <c r="F28" s="232">
        <f>SUM(F29:F43)</f>
        <v>17890</v>
      </c>
      <c r="G28" s="227">
        <f>SUM(G29:G43)</f>
        <v>17890</v>
      </c>
      <c r="I28" s="71"/>
    </row>
    <row r="29" spans="1:9" ht="15" outlineLevel="2">
      <c r="A29" s="27"/>
      <c r="B29" s="28" t="s">
        <v>63</v>
      </c>
      <c r="C29" s="29" t="s">
        <v>64</v>
      </c>
      <c r="D29" s="234"/>
      <c r="E29" s="263">
        <v>450</v>
      </c>
      <c r="F29" s="235">
        <v>450</v>
      </c>
      <c r="G29" s="228">
        <v>450</v>
      </c>
      <c r="I29" s="40"/>
    </row>
    <row r="30" spans="1:7" ht="15" outlineLevel="2">
      <c r="A30" s="27"/>
      <c r="B30" s="35">
        <v>637002</v>
      </c>
      <c r="C30" s="29" t="s">
        <v>134</v>
      </c>
      <c r="D30" s="234"/>
      <c r="E30" s="263">
        <v>950</v>
      </c>
      <c r="F30" s="235">
        <v>2950</v>
      </c>
      <c r="G30" s="228">
        <v>2950</v>
      </c>
    </row>
    <row r="31" spans="1:7" ht="15" outlineLevel="2">
      <c r="A31" s="27"/>
      <c r="B31" s="35">
        <v>637003</v>
      </c>
      <c r="C31" s="29" t="s">
        <v>65</v>
      </c>
      <c r="D31" s="234"/>
      <c r="E31" s="263">
        <v>1700</v>
      </c>
      <c r="F31" s="235">
        <v>1700</v>
      </c>
      <c r="G31" s="228">
        <v>1700</v>
      </c>
    </row>
    <row r="32" spans="1:7" ht="15" outlineLevel="2">
      <c r="A32" s="27"/>
      <c r="B32" s="35">
        <v>637004</v>
      </c>
      <c r="C32" s="29" t="s">
        <v>66</v>
      </c>
      <c r="D32" s="234"/>
      <c r="E32" s="263">
        <f>2000+50-100</f>
        <v>1950</v>
      </c>
      <c r="F32" s="235">
        <f>2000+50</f>
        <v>2050</v>
      </c>
      <c r="G32" s="228">
        <f>2000+50</f>
        <v>2050</v>
      </c>
    </row>
    <row r="33" spans="1:7" ht="15" outlineLevel="2">
      <c r="A33" s="27"/>
      <c r="B33" s="35">
        <v>637005</v>
      </c>
      <c r="C33" s="29" t="s">
        <v>67</v>
      </c>
      <c r="D33" s="234"/>
      <c r="E33" s="263">
        <f>600+800+3600</f>
        <v>5000</v>
      </c>
      <c r="F33" s="235">
        <f>600+600</f>
        <v>1200</v>
      </c>
      <c r="G33" s="228">
        <f>600+600</f>
        <v>1200</v>
      </c>
    </row>
    <row r="34" spans="1:7" ht="15" outlineLevel="2">
      <c r="A34" s="27"/>
      <c r="B34" s="35">
        <v>637006</v>
      </c>
      <c r="C34" s="29" t="s">
        <v>135</v>
      </c>
      <c r="D34" s="234"/>
      <c r="E34" s="263">
        <v>20</v>
      </c>
      <c r="F34" s="235">
        <v>20</v>
      </c>
      <c r="G34" s="228">
        <v>20</v>
      </c>
    </row>
    <row r="35" spans="1:7" ht="15" outlineLevel="2">
      <c r="A35" s="27"/>
      <c r="B35" s="35">
        <v>637009</v>
      </c>
      <c r="C35" s="29" t="s">
        <v>136</v>
      </c>
      <c r="D35" s="234"/>
      <c r="E35" s="263">
        <v>20</v>
      </c>
      <c r="F35" s="235">
        <v>20</v>
      </c>
      <c r="G35" s="228">
        <v>20</v>
      </c>
    </row>
    <row r="36" spans="1:7" ht="15" outlineLevel="2">
      <c r="A36" s="27"/>
      <c r="B36" s="35">
        <v>637011</v>
      </c>
      <c r="C36" s="29" t="s">
        <v>137</v>
      </c>
      <c r="D36" s="234"/>
      <c r="E36" s="263">
        <f>50+200</f>
        <v>250</v>
      </c>
      <c r="F36" s="235">
        <f>50+200</f>
        <v>250</v>
      </c>
      <c r="G36" s="228">
        <f>50+200</f>
        <v>250</v>
      </c>
    </row>
    <row r="37" spans="1:7" ht="15" outlineLevel="2">
      <c r="A37" s="27"/>
      <c r="B37" s="35">
        <v>637012</v>
      </c>
      <c r="C37" s="29" t="s">
        <v>68</v>
      </c>
      <c r="D37" s="234"/>
      <c r="E37" s="263">
        <f>400+700+1000</f>
        <v>2100</v>
      </c>
      <c r="F37" s="235">
        <v>1500</v>
      </c>
      <c r="G37" s="228">
        <v>1500</v>
      </c>
    </row>
    <row r="38" spans="1:7" ht="15" outlineLevel="2">
      <c r="A38" s="27"/>
      <c r="B38" s="35">
        <v>637014</v>
      </c>
      <c r="C38" s="29" t="s">
        <v>69</v>
      </c>
      <c r="D38" s="234"/>
      <c r="E38" s="263">
        <v>1800</v>
      </c>
      <c r="F38" s="235">
        <v>1800</v>
      </c>
      <c r="G38" s="228">
        <v>1800</v>
      </c>
    </row>
    <row r="39" spans="1:7" ht="15" outlineLevel="2">
      <c r="A39" s="27"/>
      <c r="B39" s="35">
        <v>637015</v>
      </c>
      <c r="C39" s="29" t="s">
        <v>70</v>
      </c>
      <c r="D39" s="234"/>
      <c r="E39" s="263">
        <v>1900</v>
      </c>
      <c r="F39" s="235">
        <v>1900</v>
      </c>
      <c r="G39" s="228">
        <v>1900</v>
      </c>
    </row>
    <row r="40" spans="1:7" ht="15" outlineLevel="2">
      <c r="A40" s="27"/>
      <c r="B40" s="35">
        <v>637016</v>
      </c>
      <c r="C40" s="29" t="s">
        <v>71</v>
      </c>
      <c r="D40" s="234"/>
      <c r="E40" s="263">
        <v>580</v>
      </c>
      <c r="F40" s="235">
        <v>580</v>
      </c>
      <c r="G40" s="228">
        <v>580</v>
      </c>
    </row>
    <row r="41" spans="1:7" ht="15" outlineLevel="2">
      <c r="A41" s="27"/>
      <c r="B41" s="35">
        <v>637023</v>
      </c>
      <c r="C41" s="29" t="s">
        <v>138</v>
      </c>
      <c r="D41" s="234"/>
      <c r="E41" s="263">
        <f>30+40</f>
        <v>70</v>
      </c>
      <c r="F41" s="235">
        <f>30+40</f>
        <v>70</v>
      </c>
      <c r="G41" s="228">
        <f>30+40</f>
        <v>70</v>
      </c>
    </row>
    <row r="42" spans="1:7" ht="15" outlineLevel="2">
      <c r="A42" s="27"/>
      <c r="B42" s="35">
        <v>637026</v>
      </c>
      <c r="C42" s="29" t="s">
        <v>139</v>
      </c>
      <c r="D42" s="234"/>
      <c r="E42" s="263">
        <v>2600</v>
      </c>
      <c r="F42" s="235">
        <v>2600</v>
      </c>
      <c r="G42" s="228">
        <v>2600</v>
      </c>
    </row>
    <row r="43" spans="1:7" ht="15" outlineLevel="2">
      <c r="A43" s="27"/>
      <c r="B43" s="35">
        <v>637027</v>
      </c>
      <c r="C43" s="29" t="s">
        <v>72</v>
      </c>
      <c r="D43" s="234"/>
      <c r="E43" s="263">
        <v>800</v>
      </c>
      <c r="F43" s="235">
        <v>800</v>
      </c>
      <c r="G43" s="228">
        <v>800</v>
      </c>
    </row>
    <row r="44" spans="1:8" s="19" customFormat="1" ht="15.75">
      <c r="A44" s="42"/>
      <c r="B44" s="43">
        <v>640</v>
      </c>
      <c r="C44" s="46" t="s">
        <v>149</v>
      </c>
      <c r="D44" s="232">
        <v>145271</v>
      </c>
      <c r="E44" s="262">
        <f>SUM(E45:E49)</f>
        <v>1100</v>
      </c>
      <c r="F44" s="232">
        <f>SUM(F45:F49)</f>
        <v>1150</v>
      </c>
      <c r="G44" s="227">
        <f>SUM(G45:G49)</f>
        <v>1200</v>
      </c>
      <c r="H44" s="71"/>
    </row>
    <row r="45" spans="1:8" ht="15">
      <c r="A45" s="27"/>
      <c r="B45" s="35">
        <v>642001</v>
      </c>
      <c r="C45" s="41" t="s">
        <v>140</v>
      </c>
      <c r="D45" s="235"/>
      <c r="E45" s="263">
        <v>10</v>
      </c>
      <c r="F45" s="235">
        <v>10</v>
      </c>
      <c r="G45" s="228">
        <v>10</v>
      </c>
      <c r="H45" s="40"/>
    </row>
    <row r="46" spans="1:8" ht="15">
      <c r="A46" s="27"/>
      <c r="B46" s="35">
        <v>642006</v>
      </c>
      <c r="C46" s="41" t="s">
        <v>141</v>
      </c>
      <c r="D46" s="235"/>
      <c r="E46" s="263">
        <v>360</v>
      </c>
      <c r="F46" s="235">
        <v>360</v>
      </c>
      <c r="G46" s="228">
        <v>360</v>
      </c>
      <c r="H46" s="40"/>
    </row>
    <row r="47" spans="1:8" ht="15">
      <c r="A47" s="27"/>
      <c r="B47" s="35">
        <v>642012</v>
      </c>
      <c r="C47" s="41" t="s">
        <v>142</v>
      </c>
      <c r="D47" s="235"/>
      <c r="E47" s="263">
        <v>250</v>
      </c>
      <c r="F47" s="235">
        <v>250</v>
      </c>
      <c r="G47" s="228">
        <v>250</v>
      </c>
      <c r="H47" s="40"/>
    </row>
    <row r="48" spans="1:8" ht="15">
      <c r="A48" s="27"/>
      <c r="B48" s="35">
        <v>642013</v>
      </c>
      <c r="C48" s="41" t="s">
        <v>143</v>
      </c>
      <c r="D48" s="235"/>
      <c r="E48" s="263">
        <v>280</v>
      </c>
      <c r="F48" s="235">
        <v>280</v>
      </c>
      <c r="G48" s="228">
        <v>280</v>
      </c>
      <c r="H48" s="40"/>
    </row>
    <row r="49" spans="1:8" ht="15">
      <c r="A49" s="27"/>
      <c r="B49" s="35">
        <v>642015</v>
      </c>
      <c r="C49" s="41" t="s">
        <v>144</v>
      </c>
      <c r="D49" s="235"/>
      <c r="E49" s="263">
        <v>200</v>
      </c>
      <c r="F49" s="235">
        <v>250</v>
      </c>
      <c r="G49" s="228">
        <v>300</v>
      </c>
      <c r="H49" s="40"/>
    </row>
    <row r="50" spans="1:8" ht="15.75">
      <c r="A50" s="27"/>
      <c r="B50" s="35"/>
      <c r="C50" s="41"/>
      <c r="D50" s="235"/>
      <c r="E50" s="262"/>
      <c r="F50" s="232"/>
      <c r="G50" s="227"/>
      <c r="H50" s="40"/>
    </row>
    <row r="51" spans="1:7" s="33" customFormat="1" ht="15.75">
      <c r="A51" s="37" t="s">
        <v>73</v>
      </c>
      <c r="B51" s="31"/>
      <c r="C51" s="32"/>
      <c r="D51" s="230">
        <v>14050</v>
      </c>
      <c r="E51" s="261">
        <f>SUM(E53:E54)</f>
        <v>8000</v>
      </c>
      <c r="F51" s="231">
        <f>SUM(F53:F54)</f>
        <v>8000</v>
      </c>
      <c r="G51" s="226">
        <f>SUM(G53:G54)</f>
        <v>8000</v>
      </c>
    </row>
    <row r="52" spans="1:8" s="19" customFormat="1" ht="15.75">
      <c r="A52" s="42"/>
      <c r="B52" s="43">
        <v>640</v>
      </c>
      <c r="C52" s="46" t="s">
        <v>149</v>
      </c>
      <c r="D52" s="232">
        <v>14050</v>
      </c>
      <c r="E52" s="262">
        <f>SUM(E53:E54)</f>
        <v>8000</v>
      </c>
      <c r="F52" s="232">
        <f>SUM(F53:F54)</f>
        <v>8000</v>
      </c>
      <c r="G52" s="227">
        <f>SUM(G53:G54)</f>
        <v>8000</v>
      </c>
      <c r="H52" s="71"/>
    </row>
    <row r="53" spans="1:7" ht="15">
      <c r="A53" s="27"/>
      <c r="B53" s="35">
        <v>641001</v>
      </c>
      <c r="C53" s="29" t="s">
        <v>124</v>
      </c>
      <c r="D53" s="234"/>
      <c r="E53" s="263">
        <v>3000</v>
      </c>
      <c r="F53" s="235">
        <v>3000</v>
      </c>
      <c r="G53" s="228">
        <v>3000</v>
      </c>
    </row>
    <row r="54" spans="1:7" ht="15">
      <c r="A54" s="27"/>
      <c r="B54" s="35">
        <v>644002</v>
      </c>
      <c r="C54" s="29" t="s">
        <v>125</v>
      </c>
      <c r="D54" s="234"/>
      <c r="E54" s="263">
        <v>5000</v>
      </c>
      <c r="F54" s="235">
        <v>5000</v>
      </c>
      <c r="G54" s="228">
        <v>5000</v>
      </c>
    </row>
    <row r="55" spans="1:7" ht="15.75">
      <c r="A55" s="27"/>
      <c r="B55" s="35"/>
      <c r="C55" s="29"/>
      <c r="D55" s="234"/>
      <c r="E55" s="262"/>
      <c r="F55" s="232"/>
      <c r="G55" s="227"/>
    </row>
    <row r="56" spans="1:7" s="33" customFormat="1" ht="15.75">
      <c r="A56" s="69" t="s">
        <v>74</v>
      </c>
      <c r="B56" s="328"/>
      <c r="C56" s="329"/>
      <c r="D56" s="230">
        <v>27920</v>
      </c>
      <c r="E56" s="261">
        <f>E57</f>
        <v>52100</v>
      </c>
      <c r="F56" s="231">
        <f>F57</f>
        <v>44500</v>
      </c>
      <c r="G56" s="226">
        <f>G57</f>
        <v>44000</v>
      </c>
    </row>
    <row r="57" spans="1:7" s="19" customFormat="1" ht="15.75">
      <c r="A57" s="299"/>
      <c r="B57" s="45">
        <v>651</v>
      </c>
      <c r="C57" s="44" t="s">
        <v>75</v>
      </c>
      <c r="D57" s="233">
        <v>27920</v>
      </c>
      <c r="E57" s="262">
        <f>SUM(E58)</f>
        <v>52100</v>
      </c>
      <c r="F57" s="232">
        <f>SUM(F58)</f>
        <v>44500</v>
      </c>
      <c r="G57" s="227">
        <f>SUM(G58)</f>
        <v>44000</v>
      </c>
    </row>
    <row r="58" spans="1:7" ht="15" outlineLevel="1">
      <c r="A58" s="27"/>
      <c r="B58" s="35">
        <v>651002</v>
      </c>
      <c r="C58" s="29" t="s">
        <v>76</v>
      </c>
      <c r="D58" s="234"/>
      <c r="E58" s="263">
        <v>52100</v>
      </c>
      <c r="F58" s="235">
        <v>44500</v>
      </c>
      <c r="G58" s="228">
        <v>44000</v>
      </c>
    </row>
    <row r="59" spans="1:7" ht="15">
      <c r="A59" s="27"/>
      <c r="B59" s="28"/>
      <c r="C59" s="29"/>
      <c r="D59" s="234"/>
      <c r="E59" s="263"/>
      <c r="F59" s="235"/>
      <c r="G59" s="228"/>
    </row>
    <row r="60" spans="1:7" s="33" customFormat="1" ht="15.75">
      <c r="A60" s="37" t="s">
        <v>77</v>
      </c>
      <c r="B60" s="31"/>
      <c r="C60" s="329"/>
      <c r="D60" s="230">
        <v>346</v>
      </c>
      <c r="E60" s="261">
        <f>E62+E65+E67+E69</f>
        <v>360</v>
      </c>
      <c r="F60" s="231">
        <f>F62+F65+F67+F69</f>
        <v>360</v>
      </c>
      <c r="G60" s="226">
        <f>G62+G65+G67+G69</f>
        <v>360</v>
      </c>
    </row>
    <row r="61" spans="1:7" s="19" customFormat="1" ht="15.75">
      <c r="A61" s="42"/>
      <c r="B61" s="45">
        <v>630</v>
      </c>
      <c r="C61" s="46" t="s">
        <v>38</v>
      </c>
      <c r="D61" s="232"/>
      <c r="E61" s="262">
        <f>E62+E65+E67+E69</f>
        <v>360</v>
      </c>
      <c r="F61" s="232">
        <f>F62+F65+F67+F69</f>
        <v>360</v>
      </c>
      <c r="G61" s="227">
        <f>G62+G65+G67+G69</f>
        <v>360</v>
      </c>
    </row>
    <row r="62" spans="1:7" s="19" customFormat="1" ht="15.75">
      <c r="A62" s="42"/>
      <c r="B62" s="45">
        <v>632</v>
      </c>
      <c r="C62" s="44" t="s">
        <v>43</v>
      </c>
      <c r="D62" s="233">
        <v>129</v>
      </c>
      <c r="E62" s="262">
        <v>130</v>
      </c>
      <c r="F62" s="232">
        <v>130</v>
      </c>
      <c r="G62" s="227">
        <v>130</v>
      </c>
    </row>
    <row r="63" spans="1:7" ht="15" outlineLevel="1">
      <c r="A63" s="27"/>
      <c r="B63" s="35">
        <v>632001</v>
      </c>
      <c r="C63" s="29" t="s">
        <v>44</v>
      </c>
      <c r="D63" s="234"/>
      <c r="E63" s="263">
        <v>124</v>
      </c>
      <c r="F63" s="235">
        <v>124</v>
      </c>
      <c r="G63" s="228">
        <v>124</v>
      </c>
    </row>
    <row r="64" spans="1:7" ht="15" outlineLevel="1">
      <c r="A64" s="27"/>
      <c r="B64" s="35">
        <v>632003</v>
      </c>
      <c r="C64" s="29" t="s">
        <v>45</v>
      </c>
      <c r="D64" s="234"/>
      <c r="E64" s="263">
        <v>6</v>
      </c>
      <c r="F64" s="235">
        <v>6</v>
      </c>
      <c r="G64" s="228">
        <v>6</v>
      </c>
    </row>
    <row r="65" spans="1:7" ht="15.75" outlineLevel="1">
      <c r="A65" s="27"/>
      <c r="B65" s="43">
        <v>633</v>
      </c>
      <c r="C65" s="44" t="s">
        <v>82</v>
      </c>
      <c r="D65" s="233">
        <v>100</v>
      </c>
      <c r="E65" s="262">
        <v>95</v>
      </c>
      <c r="F65" s="232">
        <v>95</v>
      </c>
      <c r="G65" s="227">
        <v>95</v>
      </c>
    </row>
    <row r="66" spans="1:7" ht="15" outlineLevel="1">
      <c r="A66" s="27"/>
      <c r="B66" s="35">
        <v>633006</v>
      </c>
      <c r="C66" s="29" t="s">
        <v>50</v>
      </c>
      <c r="D66" s="234"/>
      <c r="E66" s="263">
        <v>95</v>
      </c>
      <c r="F66" s="235">
        <v>95</v>
      </c>
      <c r="G66" s="228">
        <v>95</v>
      </c>
    </row>
    <row r="67" spans="1:7" ht="15.75" outlineLevel="1">
      <c r="A67" s="27"/>
      <c r="B67" s="43">
        <v>635</v>
      </c>
      <c r="C67" s="46" t="s">
        <v>59</v>
      </c>
      <c r="D67" s="232">
        <v>110</v>
      </c>
      <c r="E67" s="262">
        <v>130</v>
      </c>
      <c r="F67" s="232">
        <v>130</v>
      </c>
      <c r="G67" s="227">
        <v>130</v>
      </c>
    </row>
    <row r="68" spans="1:7" ht="15" outlineLevel="1">
      <c r="A68" s="27"/>
      <c r="B68" s="35">
        <v>635006</v>
      </c>
      <c r="C68" s="29" t="s">
        <v>60</v>
      </c>
      <c r="D68" s="234"/>
      <c r="E68" s="263">
        <v>130</v>
      </c>
      <c r="F68" s="235">
        <v>130</v>
      </c>
      <c r="G68" s="228">
        <v>130</v>
      </c>
    </row>
    <row r="69" spans="1:7" ht="15.75" outlineLevel="1">
      <c r="A69" s="27"/>
      <c r="B69" s="43">
        <v>637</v>
      </c>
      <c r="C69" s="46" t="s">
        <v>62</v>
      </c>
      <c r="D69" s="232">
        <v>7</v>
      </c>
      <c r="E69" s="262">
        <v>5</v>
      </c>
      <c r="F69" s="232">
        <v>5</v>
      </c>
      <c r="G69" s="227">
        <v>5</v>
      </c>
    </row>
    <row r="70" spans="1:7" ht="15">
      <c r="A70" s="27"/>
      <c r="B70" s="35">
        <v>637004</v>
      </c>
      <c r="C70" s="29" t="s">
        <v>66</v>
      </c>
      <c r="D70" s="234"/>
      <c r="E70" s="263">
        <v>5</v>
      </c>
      <c r="F70" s="235">
        <v>5</v>
      </c>
      <c r="G70" s="228">
        <v>5</v>
      </c>
    </row>
    <row r="71" spans="1:7" ht="15.75">
      <c r="A71" s="27"/>
      <c r="B71" s="43"/>
      <c r="C71" s="44"/>
      <c r="D71" s="233"/>
      <c r="E71" s="263"/>
      <c r="F71" s="235"/>
      <c r="G71" s="228"/>
    </row>
    <row r="72" spans="1:7" s="33" customFormat="1" ht="15.75">
      <c r="A72" s="37" t="s">
        <v>78</v>
      </c>
      <c r="B72" s="31"/>
      <c r="C72" s="32"/>
      <c r="D72" s="230">
        <f>D74+D76+D80+D84+D87+D89+D91</f>
        <v>498</v>
      </c>
      <c r="E72" s="261">
        <f>E74+E76+E80+E84+E89+E92+E87</f>
        <v>600</v>
      </c>
      <c r="F72" s="231">
        <f>F74+F76+F80+F84+F89+F92+F87</f>
        <v>600</v>
      </c>
      <c r="G72" s="226">
        <f>G74+G76+G80+G84+G89+G92+G87</f>
        <v>600</v>
      </c>
    </row>
    <row r="73" spans="1:7" s="19" customFormat="1" ht="15.75">
      <c r="A73" s="42"/>
      <c r="B73" s="45">
        <v>630</v>
      </c>
      <c r="C73" s="46" t="s">
        <v>38</v>
      </c>
      <c r="D73" s="232"/>
      <c r="E73" s="262">
        <f>E74+E76+E80+E84+E87+E89+E91</f>
        <v>600</v>
      </c>
      <c r="F73" s="232">
        <f>F74+F76+F80+F84+F87+F89+F91</f>
        <v>600</v>
      </c>
      <c r="G73" s="227">
        <f>G74+G76+G80+G84+G87+G89+G91</f>
        <v>600</v>
      </c>
    </row>
    <row r="74" spans="1:7" ht="15.75">
      <c r="A74" s="42"/>
      <c r="B74" s="45">
        <v>632</v>
      </c>
      <c r="C74" s="44" t="s">
        <v>43</v>
      </c>
      <c r="D74" s="233">
        <v>40</v>
      </c>
      <c r="E74" s="262">
        <v>60</v>
      </c>
      <c r="F74" s="232">
        <v>60</v>
      </c>
      <c r="G74" s="227">
        <v>60</v>
      </c>
    </row>
    <row r="75" spans="1:7" ht="15" outlineLevel="1">
      <c r="A75" s="27"/>
      <c r="B75" s="35">
        <v>632001</v>
      </c>
      <c r="C75" s="29" t="s">
        <v>44</v>
      </c>
      <c r="D75" s="234"/>
      <c r="E75" s="263">
        <v>60</v>
      </c>
      <c r="F75" s="235">
        <v>60</v>
      </c>
      <c r="G75" s="228">
        <v>60</v>
      </c>
    </row>
    <row r="76" spans="1:7" ht="15.75">
      <c r="A76" s="42"/>
      <c r="B76" s="45">
        <v>633</v>
      </c>
      <c r="C76" s="46" t="s">
        <v>46</v>
      </c>
      <c r="D76" s="232">
        <v>30</v>
      </c>
      <c r="E76" s="262">
        <v>100</v>
      </c>
      <c r="F76" s="232">
        <v>100</v>
      </c>
      <c r="G76" s="227">
        <v>100</v>
      </c>
    </row>
    <row r="77" spans="1:7" ht="15" outlineLevel="1">
      <c r="A77" s="27"/>
      <c r="B77" s="35">
        <v>633007</v>
      </c>
      <c r="C77" s="29" t="s">
        <v>126</v>
      </c>
      <c r="D77" s="234"/>
      <c r="E77" s="263">
        <v>60</v>
      </c>
      <c r="F77" s="235">
        <v>60</v>
      </c>
      <c r="G77" s="228">
        <v>60</v>
      </c>
    </row>
    <row r="78" spans="1:7" ht="15" outlineLevel="1">
      <c r="A78" s="27"/>
      <c r="B78" s="35">
        <v>633010</v>
      </c>
      <c r="C78" s="29" t="s">
        <v>79</v>
      </c>
      <c r="D78" s="234"/>
      <c r="E78" s="263">
        <v>30</v>
      </c>
      <c r="F78" s="235">
        <v>30</v>
      </c>
      <c r="G78" s="228">
        <v>30</v>
      </c>
    </row>
    <row r="79" spans="1:7" ht="15" outlineLevel="1">
      <c r="A79" s="27"/>
      <c r="B79" s="35">
        <v>633009</v>
      </c>
      <c r="C79" s="29" t="s">
        <v>127</v>
      </c>
      <c r="D79" s="234"/>
      <c r="E79" s="263">
        <v>10</v>
      </c>
      <c r="F79" s="235">
        <v>10</v>
      </c>
      <c r="G79" s="228">
        <v>10</v>
      </c>
    </row>
    <row r="80" spans="1:7" ht="15.75">
      <c r="A80" s="42"/>
      <c r="B80" s="45">
        <v>634</v>
      </c>
      <c r="C80" s="46" t="s">
        <v>54</v>
      </c>
      <c r="D80" s="232">
        <v>100</v>
      </c>
      <c r="E80" s="262">
        <f>SUM(E81:E83)</f>
        <v>180</v>
      </c>
      <c r="F80" s="232">
        <f>SUM(F81:F83)</f>
        <v>180</v>
      </c>
      <c r="G80" s="227">
        <f>SUM(G81:G83)</f>
        <v>180</v>
      </c>
    </row>
    <row r="81" spans="1:7" ht="15" outlineLevel="1">
      <c r="A81" s="27"/>
      <c r="B81" s="28" t="s">
        <v>55</v>
      </c>
      <c r="C81" s="29" t="s">
        <v>56</v>
      </c>
      <c r="D81" s="234"/>
      <c r="E81" s="263">
        <v>30</v>
      </c>
      <c r="F81" s="235">
        <v>30</v>
      </c>
      <c r="G81" s="228">
        <v>30</v>
      </c>
    </row>
    <row r="82" spans="1:7" ht="15" outlineLevel="1">
      <c r="A82" s="27"/>
      <c r="B82" s="35">
        <v>634002</v>
      </c>
      <c r="C82" s="29" t="s">
        <v>57</v>
      </c>
      <c r="D82" s="234"/>
      <c r="E82" s="263">
        <v>50</v>
      </c>
      <c r="F82" s="235">
        <v>50</v>
      </c>
      <c r="G82" s="228">
        <v>50</v>
      </c>
    </row>
    <row r="83" spans="1:7" ht="15">
      <c r="A83" s="27"/>
      <c r="B83" s="35">
        <v>634003</v>
      </c>
      <c r="C83" s="29" t="s">
        <v>58</v>
      </c>
      <c r="D83" s="234"/>
      <c r="E83" s="263">
        <v>100</v>
      </c>
      <c r="F83" s="235">
        <v>100</v>
      </c>
      <c r="G83" s="228">
        <v>100</v>
      </c>
    </row>
    <row r="84" spans="1:7" ht="15.75">
      <c r="A84" s="42"/>
      <c r="B84" s="45">
        <v>635</v>
      </c>
      <c r="C84" s="46" t="s">
        <v>59</v>
      </c>
      <c r="D84" s="232">
        <v>220</v>
      </c>
      <c r="E84" s="262">
        <v>180</v>
      </c>
      <c r="F84" s="232">
        <v>180</v>
      </c>
      <c r="G84" s="227">
        <v>180</v>
      </c>
    </row>
    <row r="85" spans="1:7" ht="15" outlineLevel="1">
      <c r="A85" s="27"/>
      <c r="B85" s="35">
        <v>635006</v>
      </c>
      <c r="C85" s="29" t="s">
        <v>60</v>
      </c>
      <c r="D85" s="234"/>
      <c r="E85" s="263">
        <v>40</v>
      </c>
      <c r="F85" s="235">
        <v>40</v>
      </c>
      <c r="G85" s="228">
        <v>40</v>
      </c>
    </row>
    <row r="86" spans="1:7" ht="15" outlineLevel="1">
      <c r="A86" s="27"/>
      <c r="B86" s="35">
        <v>635005</v>
      </c>
      <c r="C86" s="29" t="s">
        <v>128</v>
      </c>
      <c r="D86" s="234"/>
      <c r="E86" s="263">
        <v>140</v>
      </c>
      <c r="F86" s="235">
        <v>140</v>
      </c>
      <c r="G86" s="228">
        <v>140</v>
      </c>
    </row>
    <row r="87" spans="1:7" ht="15.75" outlineLevel="1">
      <c r="A87" s="27"/>
      <c r="B87" s="43">
        <v>636</v>
      </c>
      <c r="C87" s="44" t="s">
        <v>61</v>
      </c>
      <c r="D87" s="233">
        <v>40</v>
      </c>
      <c r="E87" s="262">
        <v>40</v>
      </c>
      <c r="F87" s="232">
        <v>40</v>
      </c>
      <c r="G87" s="227">
        <v>40</v>
      </c>
    </row>
    <row r="88" spans="1:7" ht="15" outlineLevel="1">
      <c r="A88" s="27"/>
      <c r="B88" s="35">
        <v>636001</v>
      </c>
      <c r="C88" s="29" t="s">
        <v>60</v>
      </c>
      <c r="D88" s="234"/>
      <c r="E88" s="263">
        <v>40</v>
      </c>
      <c r="F88" s="235">
        <v>40</v>
      </c>
      <c r="G88" s="228">
        <v>40</v>
      </c>
    </row>
    <row r="89" spans="1:7" ht="15.75">
      <c r="A89" s="27"/>
      <c r="B89" s="45">
        <v>637</v>
      </c>
      <c r="C89" s="46" t="s">
        <v>62</v>
      </c>
      <c r="D89" s="232">
        <v>35</v>
      </c>
      <c r="E89" s="262">
        <f>SUM(E90)</f>
        <v>20</v>
      </c>
      <c r="F89" s="232">
        <f>SUM(F90)</f>
        <v>20</v>
      </c>
      <c r="G89" s="227">
        <f>SUM(G90)</f>
        <v>20</v>
      </c>
    </row>
    <row r="90" spans="1:7" ht="15" outlineLevel="1">
      <c r="A90" s="27"/>
      <c r="B90" s="35">
        <v>637027</v>
      </c>
      <c r="C90" s="29" t="s">
        <v>72</v>
      </c>
      <c r="D90" s="234"/>
      <c r="E90" s="263">
        <v>20</v>
      </c>
      <c r="F90" s="235">
        <v>20</v>
      </c>
      <c r="G90" s="228">
        <v>20</v>
      </c>
    </row>
    <row r="91" spans="1:7" ht="15.75" outlineLevel="1">
      <c r="A91" s="42"/>
      <c r="B91" s="43">
        <v>640</v>
      </c>
      <c r="C91" s="46" t="s">
        <v>149</v>
      </c>
      <c r="D91" s="232">
        <v>33</v>
      </c>
      <c r="E91" s="262">
        <v>20</v>
      </c>
      <c r="F91" s="232">
        <v>20</v>
      </c>
      <c r="G91" s="227">
        <v>20</v>
      </c>
    </row>
    <row r="92" spans="1:7" ht="15">
      <c r="A92" s="27"/>
      <c r="B92" s="35">
        <v>642001</v>
      </c>
      <c r="C92" s="41" t="s">
        <v>140</v>
      </c>
      <c r="D92" s="235"/>
      <c r="E92" s="263">
        <v>20</v>
      </c>
      <c r="F92" s="235">
        <v>20</v>
      </c>
      <c r="G92" s="228">
        <v>20</v>
      </c>
    </row>
    <row r="93" spans="1:7" s="33" customFormat="1" ht="15.75">
      <c r="A93" s="37" t="s">
        <v>147</v>
      </c>
      <c r="B93" s="31" t="s">
        <v>148</v>
      </c>
      <c r="C93" s="32"/>
      <c r="D93" s="230">
        <f>D94+D95+D97+D99+D100+D111+D113+D115+D127</f>
        <v>36586</v>
      </c>
      <c r="E93" s="261">
        <f>E94+E95+E96+E127</f>
        <v>38994</v>
      </c>
      <c r="F93" s="231">
        <f>F94+F95+F96+F127</f>
        <v>38939</v>
      </c>
      <c r="G93" s="226">
        <f>G94+G95+G96+G127</f>
        <v>40648</v>
      </c>
    </row>
    <row r="94" spans="1:9" ht="15.75">
      <c r="A94" s="47"/>
      <c r="B94" s="45">
        <v>610</v>
      </c>
      <c r="C94" s="44" t="s">
        <v>36</v>
      </c>
      <c r="D94" s="233">
        <v>21780</v>
      </c>
      <c r="E94" s="262">
        <v>22600</v>
      </c>
      <c r="F94" s="232">
        <v>23730</v>
      </c>
      <c r="G94" s="227">
        <v>24920</v>
      </c>
      <c r="I94" s="40"/>
    </row>
    <row r="95" spans="1:7" ht="15.75">
      <c r="A95" s="27"/>
      <c r="B95" s="43">
        <v>620</v>
      </c>
      <c r="C95" s="44" t="s">
        <v>37</v>
      </c>
      <c r="D95" s="233">
        <v>7612</v>
      </c>
      <c r="E95" s="262">
        <v>7899</v>
      </c>
      <c r="F95" s="232">
        <v>8294</v>
      </c>
      <c r="G95" s="227">
        <v>8710</v>
      </c>
    </row>
    <row r="96" spans="1:7" s="19" customFormat="1" ht="15.75">
      <c r="A96" s="42"/>
      <c r="B96" s="45">
        <v>630</v>
      </c>
      <c r="C96" s="46" t="s">
        <v>38</v>
      </c>
      <c r="D96" s="232"/>
      <c r="E96" s="262">
        <f>E97+E99+E100+E111+E113+E114+E115</f>
        <v>8410</v>
      </c>
      <c r="F96" s="232">
        <f>F97+F99+F100+F111+F113+F114+F115</f>
        <v>6830</v>
      </c>
      <c r="G96" s="227">
        <f>G97+G99+G100+G111+G113+G114+G115</f>
        <v>6933</v>
      </c>
    </row>
    <row r="97" spans="1:7" s="19" customFormat="1" ht="15.75">
      <c r="A97" s="42" t="s">
        <v>39</v>
      </c>
      <c r="B97" s="45">
        <v>631</v>
      </c>
      <c r="C97" s="46" t="s">
        <v>40</v>
      </c>
      <c r="D97" s="232">
        <v>30</v>
      </c>
      <c r="E97" s="262">
        <v>20</v>
      </c>
      <c r="F97" s="232">
        <v>20</v>
      </c>
      <c r="G97" s="227">
        <v>20</v>
      </c>
    </row>
    <row r="98" spans="1:7" ht="15" outlineLevel="1">
      <c r="A98" s="27"/>
      <c r="B98" s="28" t="s">
        <v>41</v>
      </c>
      <c r="C98" s="29" t="s">
        <v>42</v>
      </c>
      <c r="D98" s="234"/>
      <c r="E98" s="263">
        <v>20</v>
      </c>
      <c r="F98" s="235">
        <v>20</v>
      </c>
      <c r="G98" s="228">
        <v>20</v>
      </c>
    </row>
    <row r="99" spans="1:7" s="19" customFormat="1" ht="15.75">
      <c r="A99" s="42"/>
      <c r="B99" s="45">
        <v>632</v>
      </c>
      <c r="C99" s="44" t="s">
        <v>43</v>
      </c>
      <c r="D99" s="233">
        <v>840</v>
      </c>
      <c r="E99" s="262">
        <v>1020</v>
      </c>
      <c r="F99" s="232">
        <v>1070</v>
      </c>
      <c r="G99" s="227">
        <v>1122</v>
      </c>
    </row>
    <row r="100" spans="1:7" s="19" customFormat="1" ht="15.75">
      <c r="A100" s="42"/>
      <c r="B100" s="45">
        <v>633</v>
      </c>
      <c r="C100" s="46" t="s">
        <v>46</v>
      </c>
      <c r="D100" s="232">
        <v>2070</v>
      </c>
      <c r="E100" s="262">
        <f>SUM(E101:E110)</f>
        <v>2613</v>
      </c>
      <c r="F100" s="232">
        <f>SUM(F101:F110)</f>
        <v>1413</v>
      </c>
      <c r="G100" s="227">
        <f>SUM(G101:G110)</f>
        <v>1413</v>
      </c>
    </row>
    <row r="101" spans="1:7" ht="15" outlineLevel="1">
      <c r="A101" s="27"/>
      <c r="B101" s="35">
        <v>633001</v>
      </c>
      <c r="C101" s="29" t="s">
        <v>47</v>
      </c>
      <c r="D101" s="234"/>
      <c r="E101" s="263">
        <v>300</v>
      </c>
      <c r="F101" s="235">
        <v>50</v>
      </c>
      <c r="G101" s="228">
        <v>50</v>
      </c>
    </row>
    <row r="102" spans="1:7" ht="15" outlineLevel="1">
      <c r="A102" s="27"/>
      <c r="B102" s="28" t="s">
        <v>48</v>
      </c>
      <c r="C102" s="29" t="s">
        <v>49</v>
      </c>
      <c r="D102" s="234"/>
      <c r="E102" s="263">
        <v>100</v>
      </c>
      <c r="F102" s="235">
        <v>100</v>
      </c>
      <c r="G102" s="228">
        <v>100</v>
      </c>
    </row>
    <row r="103" spans="1:7" ht="15" outlineLevel="1">
      <c r="A103" s="27"/>
      <c r="B103" s="35">
        <v>633003</v>
      </c>
      <c r="C103" s="29" t="s">
        <v>129</v>
      </c>
      <c r="D103" s="234"/>
      <c r="E103" s="263">
        <v>280</v>
      </c>
      <c r="F103" s="235">
        <v>200</v>
      </c>
      <c r="G103" s="228">
        <v>200</v>
      </c>
    </row>
    <row r="104" spans="1:7" ht="15" outlineLevel="1">
      <c r="A104" s="27"/>
      <c r="B104" s="35">
        <v>633004</v>
      </c>
      <c r="C104" s="29" t="s">
        <v>130</v>
      </c>
      <c r="D104" s="234"/>
      <c r="E104" s="263">
        <v>100</v>
      </c>
      <c r="F104" s="235">
        <v>30</v>
      </c>
      <c r="G104" s="228">
        <v>30</v>
      </c>
    </row>
    <row r="105" spans="1:7" ht="15" outlineLevel="1">
      <c r="A105" s="27"/>
      <c r="B105" s="35">
        <v>633006</v>
      </c>
      <c r="C105" s="29" t="s">
        <v>50</v>
      </c>
      <c r="D105" s="234"/>
      <c r="E105" s="263">
        <v>220</v>
      </c>
      <c r="F105" s="235">
        <v>220</v>
      </c>
      <c r="G105" s="228">
        <v>220</v>
      </c>
    </row>
    <row r="106" spans="1:7" ht="15" outlineLevel="1">
      <c r="A106" s="27"/>
      <c r="B106" s="35">
        <v>633007</v>
      </c>
      <c r="C106" s="29" t="s">
        <v>126</v>
      </c>
      <c r="D106" s="234"/>
      <c r="E106" s="263">
        <v>50</v>
      </c>
      <c r="F106" s="235">
        <v>50</v>
      </c>
      <c r="G106" s="228">
        <v>50</v>
      </c>
    </row>
    <row r="107" spans="1:7" ht="15" outlineLevel="1">
      <c r="A107" s="27"/>
      <c r="B107" s="35">
        <v>633009</v>
      </c>
      <c r="C107" s="29" t="s">
        <v>51</v>
      </c>
      <c r="D107" s="234"/>
      <c r="E107" s="263">
        <v>5</v>
      </c>
      <c r="F107" s="235">
        <v>5</v>
      </c>
      <c r="G107" s="228">
        <v>5</v>
      </c>
    </row>
    <row r="108" spans="1:7" ht="15" outlineLevel="1">
      <c r="A108" s="27"/>
      <c r="B108" s="35">
        <v>633010</v>
      </c>
      <c r="C108" s="29" t="s">
        <v>132</v>
      </c>
      <c r="D108" s="234"/>
      <c r="E108" s="263">
        <v>1500</v>
      </c>
      <c r="F108" s="235">
        <v>700</v>
      </c>
      <c r="G108" s="228">
        <v>700</v>
      </c>
    </row>
    <row r="109" spans="1:7" ht="15" outlineLevel="1">
      <c r="A109" s="27"/>
      <c r="B109" s="35">
        <v>633011</v>
      </c>
      <c r="C109" s="29" t="s">
        <v>84</v>
      </c>
      <c r="D109" s="234"/>
      <c r="E109" s="263">
        <v>50</v>
      </c>
      <c r="F109" s="235">
        <v>50</v>
      </c>
      <c r="G109" s="228">
        <v>50</v>
      </c>
    </row>
    <row r="110" spans="1:7" ht="15" outlineLevel="1">
      <c r="A110" s="27"/>
      <c r="B110" s="35">
        <v>633016</v>
      </c>
      <c r="C110" s="29" t="s">
        <v>53</v>
      </c>
      <c r="D110" s="234"/>
      <c r="E110" s="263">
        <v>8</v>
      </c>
      <c r="F110" s="235">
        <v>8</v>
      </c>
      <c r="G110" s="228">
        <v>8</v>
      </c>
    </row>
    <row r="111" spans="1:7" s="19" customFormat="1" ht="15.75">
      <c r="A111" s="42"/>
      <c r="B111" s="45">
        <v>634</v>
      </c>
      <c r="C111" s="46" t="s">
        <v>54</v>
      </c>
      <c r="D111" s="232">
        <v>1277</v>
      </c>
      <c r="E111" s="262">
        <v>1555</v>
      </c>
      <c r="F111" s="232">
        <v>1455</v>
      </c>
      <c r="G111" s="227">
        <v>1505</v>
      </c>
    </row>
    <row r="112" spans="1:7" ht="15" outlineLevel="1">
      <c r="A112" s="27"/>
      <c r="B112" s="35">
        <v>634003</v>
      </c>
      <c r="C112" s="29" t="s">
        <v>70</v>
      </c>
      <c r="D112" s="234"/>
      <c r="E112" s="263">
        <v>180</v>
      </c>
      <c r="F112" s="235">
        <v>180</v>
      </c>
      <c r="G112" s="228">
        <v>180</v>
      </c>
    </row>
    <row r="113" spans="1:7" s="19" customFormat="1" ht="15.75">
      <c r="A113" s="42"/>
      <c r="B113" s="45">
        <v>635</v>
      </c>
      <c r="C113" s="46" t="s">
        <v>59</v>
      </c>
      <c r="D113" s="232">
        <v>700</v>
      </c>
      <c r="E113" s="262">
        <v>665</v>
      </c>
      <c r="F113" s="232">
        <v>265</v>
      </c>
      <c r="G113" s="227">
        <v>265</v>
      </c>
    </row>
    <row r="114" spans="1:7" s="19" customFormat="1" ht="15.75">
      <c r="A114" s="42"/>
      <c r="B114" s="43">
        <v>636</v>
      </c>
      <c r="C114" s="44" t="s">
        <v>61</v>
      </c>
      <c r="D114" s="233"/>
      <c r="E114" s="262">
        <v>15</v>
      </c>
      <c r="F114" s="232">
        <v>15</v>
      </c>
      <c r="G114" s="227">
        <v>15</v>
      </c>
    </row>
    <row r="115" spans="1:7" s="19" customFormat="1" ht="15.75">
      <c r="A115" s="42"/>
      <c r="B115" s="45">
        <v>637</v>
      </c>
      <c r="C115" s="46" t="s">
        <v>62</v>
      </c>
      <c r="D115" s="232">
        <v>2192</v>
      </c>
      <c r="E115" s="262">
        <f>SUM(E116:E126)</f>
        <v>2522</v>
      </c>
      <c r="F115" s="232">
        <f>SUM(F116:F126)</f>
        <v>2592</v>
      </c>
      <c r="G115" s="227">
        <f>SUM(G116:G126)</f>
        <v>2593</v>
      </c>
    </row>
    <row r="116" spans="1:9" ht="15" outlineLevel="2">
      <c r="A116" s="27"/>
      <c r="B116" s="28" t="s">
        <v>63</v>
      </c>
      <c r="C116" s="29" t="s">
        <v>64</v>
      </c>
      <c r="D116" s="234"/>
      <c r="E116" s="263">
        <v>50</v>
      </c>
      <c r="F116" s="235">
        <v>60</v>
      </c>
      <c r="G116" s="228">
        <v>60</v>
      </c>
      <c r="I116" s="40"/>
    </row>
    <row r="117" spans="1:7" ht="15" outlineLevel="2">
      <c r="A117" s="27"/>
      <c r="B117" s="35">
        <v>637002</v>
      </c>
      <c r="C117" s="29" t="s">
        <v>134</v>
      </c>
      <c r="D117" s="234"/>
      <c r="E117" s="263">
        <v>60</v>
      </c>
      <c r="F117" s="235">
        <v>60</v>
      </c>
      <c r="G117" s="228">
        <v>60</v>
      </c>
    </row>
    <row r="118" spans="1:7" ht="15" outlineLevel="2">
      <c r="A118" s="27"/>
      <c r="B118" s="35">
        <v>637004</v>
      </c>
      <c r="C118" s="29" t="s">
        <v>66</v>
      </c>
      <c r="D118" s="234"/>
      <c r="E118" s="263">
        <v>70</v>
      </c>
      <c r="F118" s="235">
        <v>70</v>
      </c>
      <c r="G118" s="228">
        <v>70</v>
      </c>
    </row>
    <row r="119" spans="1:7" ht="15" outlineLevel="2">
      <c r="A119" s="27"/>
      <c r="B119" s="35">
        <v>637005</v>
      </c>
      <c r="C119" s="29" t="s">
        <v>67</v>
      </c>
      <c r="D119" s="234"/>
      <c r="E119" s="263">
        <v>90</v>
      </c>
      <c r="F119" s="235">
        <v>90</v>
      </c>
      <c r="G119" s="228">
        <v>90</v>
      </c>
    </row>
    <row r="120" spans="1:7" ht="15" outlineLevel="2">
      <c r="A120" s="27"/>
      <c r="B120" s="35">
        <v>637006</v>
      </c>
      <c r="C120" s="29" t="s">
        <v>135</v>
      </c>
      <c r="D120" s="234"/>
      <c r="E120" s="263">
        <v>180</v>
      </c>
      <c r="F120" s="235">
        <v>180</v>
      </c>
      <c r="G120" s="228">
        <v>180</v>
      </c>
    </row>
    <row r="121" spans="1:7" ht="15" outlineLevel="2">
      <c r="A121" s="27"/>
      <c r="B121" s="35">
        <v>637007</v>
      </c>
      <c r="C121" s="29" t="s">
        <v>40</v>
      </c>
      <c r="D121" s="234"/>
      <c r="E121" s="263">
        <v>10</v>
      </c>
      <c r="F121" s="235">
        <v>10</v>
      </c>
      <c r="G121" s="228">
        <v>10</v>
      </c>
    </row>
    <row r="122" spans="1:7" ht="15" outlineLevel="2">
      <c r="A122" s="27"/>
      <c r="B122" s="35">
        <v>637011</v>
      </c>
      <c r="C122" s="29" t="s">
        <v>137</v>
      </c>
      <c r="D122" s="234"/>
      <c r="E122" s="263">
        <v>15</v>
      </c>
      <c r="F122" s="235">
        <v>15</v>
      </c>
      <c r="G122" s="228">
        <v>15</v>
      </c>
    </row>
    <row r="123" spans="1:7" ht="15" outlineLevel="2">
      <c r="A123" s="27"/>
      <c r="B123" s="35">
        <v>637014</v>
      </c>
      <c r="C123" s="29" t="s">
        <v>69</v>
      </c>
      <c r="D123" s="234"/>
      <c r="E123" s="263">
        <v>1150</v>
      </c>
      <c r="F123" s="235">
        <v>1200</v>
      </c>
      <c r="G123" s="228">
        <v>1200</v>
      </c>
    </row>
    <row r="124" spans="1:7" ht="15" outlineLevel="2">
      <c r="A124" s="27"/>
      <c r="B124" s="35">
        <v>637015</v>
      </c>
      <c r="C124" s="29" t="s">
        <v>70</v>
      </c>
      <c r="D124" s="234"/>
      <c r="E124" s="263">
        <v>280</v>
      </c>
      <c r="F124" s="235">
        <v>290</v>
      </c>
      <c r="G124" s="228">
        <v>290</v>
      </c>
    </row>
    <row r="125" spans="1:7" ht="15" outlineLevel="2">
      <c r="A125" s="27"/>
      <c r="B125" s="35">
        <v>637016</v>
      </c>
      <c r="C125" s="29" t="s">
        <v>71</v>
      </c>
      <c r="D125" s="234"/>
      <c r="E125" s="263">
        <v>327</v>
      </c>
      <c r="F125" s="235">
        <v>327</v>
      </c>
      <c r="G125" s="228">
        <v>328</v>
      </c>
    </row>
    <row r="126" spans="1:7" ht="15" outlineLevel="2">
      <c r="A126" s="27"/>
      <c r="B126" s="35">
        <v>637027</v>
      </c>
      <c r="C126" s="29" t="s">
        <v>72</v>
      </c>
      <c r="D126" s="234"/>
      <c r="E126" s="263">
        <v>290</v>
      </c>
      <c r="F126" s="235">
        <v>290</v>
      </c>
      <c r="G126" s="228">
        <v>290</v>
      </c>
    </row>
    <row r="127" spans="1:8" s="19" customFormat="1" ht="15.75">
      <c r="A127" s="42"/>
      <c r="B127" s="43">
        <v>640</v>
      </c>
      <c r="C127" s="46" t="s">
        <v>149</v>
      </c>
      <c r="D127" s="232">
        <v>85</v>
      </c>
      <c r="E127" s="262">
        <f>SUM(E128:E129)</f>
        <v>85</v>
      </c>
      <c r="F127" s="232">
        <f>SUM(F128:F129)</f>
        <v>85</v>
      </c>
      <c r="G127" s="227">
        <f>SUM(G128:G129)</f>
        <v>85</v>
      </c>
      <c r="H127" s="71"/>
    </row>
    <row r="128" spans="1:8" ht="15">
      <c r="A128" s="27"/>
      <c r="B128" s="35">
        <v>642006</v>
      </c>
      <c r="C128" s="41" t="s">
        <v>141</v>
      </c>
      <c r="D128" s="235"/>
      <c r="E128" s="263">
        <v>5</v>
      </c>
      <c r="F128" s="235">
        <v>5</v>
      </c>
      <c r="G128" s="228">
        <v>5</v>
      </c>
      <c r="H128" s="40"/>
    </row>
    <row r="129" spans="1:8" ht="15">
      <c r="A129" s="27"/>
      <c r="B129" s="35">
        <v>642015</v>
      </c>
      <c r="C129" s="41" t="s">
        <v>144</v>
      </c>
      <c r="D129" s="235"/>
      <c r="E129" s="263">
        <v>80</v>
      </c>
      <c r="F129" s="235">
        <v>80</v>
      </c>
      <c r="G129" s="228">
        <v>80</v>
      </c>
      <c r="H129" s="40"/>
    </row>
    <row r="130" spans="1:7" ht="15" outlineLevel="1">
      <c r="A130" s="27"/>
      <c r="B130" s="35"/>
      <c r="C130" s="29"/>
      <c r="D130" s="234"/>
      <c r="E130" s="263"/>
      <c r="F130" s="235"/>
      <c r="G130" s="228"/>
    </row>
    <row r="131" spans="1:7" s="33" customFormat="1" ht="15.75">
      <c r="A131" s="37" t="s">
        <v>145</v>
      </c>
      <c r="B131" s="31"/>
      <c r="C131" s="32"/>
      <c r="D131" s="230">
        <f>D132+D133+D135+D136+D142+D143+D148</f>
        <v>2535</v>
      </c>
      <c r="E131" s="261">
        <f>E132+E133+E134+E148</f>
        <v>2646</v>
      </c>
      <c r="F131" s="231">
        <f>F132+F133+F135+F136+F142+F143+F148</f>
        <v>2774</v>
      </c>
      <c r="G131" s="226">
        <f>G132+G133+G135+G136+G142+G143+G148</f>
        <v>2911</v>
      </c>
    </row>
    <row r="132" spans="1:7" ht="15.75">
      <c r="A132" s="42"/>
      <c r="B132" s="45">
        <v>610</v>
      </c>
      <c r="C132" s="44" t="s">
        <v>36</v>
      </c>
      <c r="D132" s="233">
        <v>900</v>
      </c>
      <c r="E132" s="262">
        <v>890</v>
      </c>
      <c r="F132" s="232">
        <v>944</v>
      </c>
      <c r="G132" s="227">
        <v>1001</v>
      </c>
    </row>
    <row r="133" spans="1:7" ht="15.75">
      <c r="A133" s="27"/>
      <c r="B133" s="43">
        <v>620</v>
      </c>
      <c r="C133" s="44" t="s">
        <v>37</v>
      </c>
      <c r="D133" s="233">
        <v>312</v>
      </c>
      <c r="E133" s="262">
        <v>311</v>
      </c>
      <c r="F133" s="232">
        <v>330</v>
      </c>
      <c r="G133" s="227">
        <v>350</v>
      </c>
    </row>
    <row r="134" spans="1:7" s="19" customFormat="1" ht="15.75">
      <c r="A134" s="42"/>
      <c r="B134" s="45">
        <v>630</v>
      </c>
      <c r="C134" s="46" t="s">
        <v>38</v>
      </c>
      <c r="D134" s="232"/>
      <c r="E134" s="262">
        <f>E135+E136+E142+E143</f>
        <v>1425</v>
      </c>
      <c r="F134" s="232">
        <f>F135+F136+F142+F143</f>
        <v>1480</v>
      </c>
      <c r="G134" s="227">
        <f>G135+G136+G142+G143</f>
        <v>1540</v>
      </c>
    </row>
    <row r="135" spans="1:7" ht="15.75" outlineLevel="1">
      <c r="A135" s="27" t="s">
        <v>39</v>
      </c>
      <c r="B135" s="45">
        <v>632</v>
      </c>
      <c r="C135" s="44" t="s">
        <v>43</v>
      </c>
      <c r="D135" s="233">
        <v>114</v>
      </c>
      <c r="E135" s="262">
        <v>135</v>
      </c>
      <c r="F135" s="232">
        <v>140</v>
      </c>
      <c r="G135" s="227">
        <v>140</v>
      </c>
    </row>
    <row r="136" spans="1:7" ht="15.75">
      <c r="A136" s="27"/>
      <c r="B136" s="45">
        <v>633</v>
      </c>
      <c r="C136" s="46" t="s">
        <v>46</v>
      </c>
      <c r="D136" s="232">
        <v>1144</v>
      </c>
      <c r="E136" s="262">
        <f>SUM(E137:E141)</f>
        <v>1200</v>
      </c>
      <c r="F136" s="232">
        <f>SUM(F137:F141)</f>
        <v>1250</v>
      </c>
      <c r="G136" s="227">
        <f>SUM(G137:G141)</f>
        <v>1300</v>
      </c>
    </row>
    <row r="137" spans="1:7" ht="15">
      <c r="A137" s="27"/>
      <c r="B137" s="35">
        <v>633001</v>
      </c>
      <c r="C137" s="41" t="s">
        <v>47</v>
      </c>
      <c r="D137" s="235"/>
      <c r="E137" s="263">
        <v>20</v>
      </c>
      <c r="F137" s="235">
        <v>20</v>
      </c>
      <c r="G137" s="228">
        <v>20</v>
      </c>
    </row>
    <row r="138" spans="1:7" ht="15">
      <c r="A138" s="27"/>
      <c r="B138" s="35">
        <v>633004</v>
      </c>
      <c r="C138" s="41" t="s">
        <v>146</v>
      </c>
      <c r="D138" s="235"/>
      <c r="E138" s="263">
        <v>50</v>
      </c>
      <c r="F138" s="235">
        <v>50</v>
      </c>
      <c r="G138" s="228">
        <v>50</v>
      </c>
    </row>
    <row r="139" spans="1:7" ht="15">
      <c r="A139" s="27"/>
      <c r="B139" s="35">
        <v>633006</v>
      </c>
      <c r="C139" s="41" t="s">
        <v>50</v>
      </c>
      <c r="D139" s="235"/>
      <c r="E139" s="263">
        <v>50</v>
      </c>
      <c r="F139" s="235">
        <v>50</v>
      </c>
      <c r="G139" s="228">
        <v>50</v>
      </c>
    </row>
    <row r="140" spans="1:7" ht="15" outlineLevel="1">
      <c r="A140" s="27"/>
      <c r="B140" s="35">
        <v>633010</v>
      </c>
      <c r="C140" s="29" t="s">
        <v>80</v>
      </c>
      <c r="D140" s="234"/>
      <c r="E140" s="263">
        <v>10</v>
      </c>
      <c r="F140" s="235">
        <v>10</v>
      </c>
      <c r="G140" s="228">
        <v>10</v>
      </c>
    </row>
    <row r="141" spans="1:7" ht="15" outlineLevel="1">
      <c r="A141" s="27"/>
      <c r="B141" s="35">
        <v>633011</v>
      </c>
      <c r="C141" s="29" t="s">
        <v>84</v>
      </c>
      <c r="D141" s="234"/>
      <c r="E141" s="263">
        <v>1070</v>
      </c>
      <c r="F141" s="235">
        <v>1120</v>
      </c>
      <c r="G141" s="228">
        <v>1170</v>
      </c>
    </row>
    <row r="142" spans="1:7" ht="15.75">
      <c r="A142" s="27"/>
      <c r="B142" s="45">
        <v>635</v>
      </c>
      <c r="C142" s="46" t="s">
        <v>59</v>
      </c>
      <c r="D142" s="232">
        <v>8</v>
      </c>
      <c r="E142" s="262">
        <v>50</v>
      </c>
      <c r="F142" s="232">
        <v>50</v>
      </c>
      <c r="G142" s="227">
        <v>50</v>
      </c>
    </row>
    <row r="143" spans="1:7" ht="15.75" outlineLevel="1">
      <c r="A143" s="27"/>
      <c r="B143" s="45">
        <v>637</v>
      </c>
      <c r="C143" s="46" t="s">
        <v>62</v>
      </c>
      <c r="D143" s="232">
        <v>38</v>
      </c>
      <c r="E143" s="262">
        <f>SUM(E144:E147)</f>
        <v>40</v>
      </c>
      <c r="F143" s="232">
        <v>40</v>
      </c>
      <c r="G143" s="227">
        <v>50</v>
      </c>
    </row>
    <row r="144" spans="1:7" ht="15" outlineLevel="2">
      <c r="A144" s="27"/>
      <c r="B144" s="35">
        <v>637004</v>
      </c>
      <c r="C144" s="29" t="s">
        <v>66</v>
      </c>
      <c r="D144" s="234"/>
      <c r="E144" s="263">
        <v>20</v>
      </c>
      <c r="F144" s="235">
        <v>20</v>
      </c>
      <c r="G144" s="228">
        <v>20</v>
      </c>
    </row>
    <row r="145" spans="1:7" ht="15" outlineLevel="2">
      <c r="A145" s="27"/>
      <c r="B145" s="35">
        <v>637005</v>
      </c>
      <c r="C145" s="29" t="s">
        <v>67</v>
      </c>
      <c r="D145" s="234"/>
      <c r="E145" s="263">
        <v>2</v>
      </c>
      <c r="F145" s="235">
        <v>2</v>
      </c>
      <c r="G145" s="228">
        <v>2</v>
      </c>
    </row>
    <row r="146" spans="1:7" ht="15" outlineLevel="1">
      <c r="A146" s="27"/>
      <c r="B146" s="35">
        <v>637016</v>
      </c>
      <c r="C146" s="29" t="s">
        <v>71</v>
      </c>
      <c r="D146" s="234"/>
      <c r="E146" s="263">
        <v>13</v>
      </c>
      <c r="F146" s="235">
        <v>13</v>
      </c>
      <c r="G146" s="228">
        <v>13</v>
      </c>
    </row>
    <row r="147" spans="1:7" ht="15" outlineLevel="1">
      <c r="A147" s="27"/>
      <c r="B147" s="35">
        <v>637027</v>
      </c>
      <c r="C147" s="29" t="s">
        <v>72</v>
      </c>
      <c r="D147" s="234"/>
      <c r="E147" s="263">
        <v>5</v>
      </c>
      <c r="F147" s="235">
        <v>5</v>
      </c>
      <c r="G147" s="228">
        <v>5</v>
      </c>
    </row>
    <row r="148" spans="1:7" ht="15.75">
      <c r="A148" s="27"/>
      <c r="B148" s="45">
        <v>640</v>
      </c>
      <c r="C148" s="46" t="s">
        <v>149</v>
      </c>
      <c r="D148" s="232">
        <v>19</v>
      </c>
      <c r="E148" s="262">
        <v>20</v>
      </c>
      <c r="F148" s="232">
        <v>20</v>
      </c>
      <c r="G148" s="227">
        <v>20</v>
      </c>
    </row>
    <row r="149" spans="1:7" ht="15">
      <c r="A149" s="27"/>
      <c r="B149" s="35">
        <v>642015</v>
      </c>
      <c r="C149" s="29" t="s">
        <v>144</v>
      </c>
      <c r="D149" s="234"/>
      <c r="E149" s="263">
        <v>20</v>
      </c>
      <c r="F149" s="235">
        <v>20</v>
      </c>
      <c r="G149" s="228">
        <v>20</v>
      </c>
    </row>
    <row r="150" spans="1:7" ht="15.75">
      <c r="A150" s="27"/>
      <c r="B150" s="45"/>
      <c r="C150" s="44"/>
      <c r="D150" s="233"/>
      <c r="E150" s="262"/>
      <c r="F150" s="232"/>
      <c r="G150" s="227"/>
    </row>
    <row r="151" spans="1:7" s="33" customFormat="1" ht="15.75">
      <c r="A151" s="37" t="s">
        <v>150</v>
      </c>
      <c r="B151" s="31"/>
      <c r="C151" s="32"/>
      <c r="D151" s="230">
        <f>1533+11</f>
        <v>1544</v>
      </c>
      <c r="E151" s="261">
        <f>E152</f>
        <v>1840</v>
      </c>
      <c r="F151" s="231">
        <f>F152</f>
        <v>1840</v>
      </c>
      <c r="G151" s="226">
        <f>G152</f>
        <v>1840</v>
      </c>
    </row>
    <row r="152" spans="1:7" ht="15.75">
      <c r="A152" s="42"/>
      <c r="B152" s="45">
        <v>637</v>
      </c>
      <c r="C152" s="46" t="s">
        <v>62</v>
      </c>
      <c r="D152" s="232">
        <v>1544</v>
      </c>
      <c r="E152" s="262">
        <f>SUM(E153)</f>
        <v>1840</v>
      </c>
      <c r="F152" s="232">
        <f>SUM(F153)</f>
        <v>1840</v>
      </c>
      <c r="G152" s="227">
        <f>SUM(G153)</f>
        <v>1840</v>
      </c>
    </row>
    <row r="153" spans="1:7" ht="15" outlineLevel="1">
      <c r="A153" s="27"/>
      <c r="B153" s="35">
        <v>637004</v>
      </c>
      <c r="C153" s="29" t="s">
        <v>66</v>
      </c>
      <c r="D153" s="234"/>
      <c r="E153" s="263">
        <v>1840</v>
      </c>
      <c r="F153" s="235">
        <v>1840</v>
      </c>
      <c r="G153" s="228">
        <v>1840</v>
      </c>
    </row>
    <row r="154" spans="1:7" ht="15" outlineLevel="1">
      <c r="A154" s="27"/>
      <c r="B154" s="35"/>
      <c r="C154" s="29"/>
      <c r="D154" s="234"/>
      <c r="E154" s="263"/>
      <c r="F154" s="235"/>
      <c r="G154" s="228"/>
    </row>
    <row r="155" spans="1:7" s="33" customFormat="1" ht="15.75">
      <c r="A155" s="37" t="s">
        <v>151</v>
      </c>
      <c r="B155" s="31"/>
      <c r="C155" s="32"/>
      <c r="D155" s="230">
        <v>4311</v>
      </c>
      <c r="E155" s="261">
        <f>E156</f>
        <v>4500</v>
      </c>
      <c r="F155" s="231">
        <f>F156</f>
        <v>4500</v>
      </c>
      <c r="G155" s="226">
        <f>G156</f>
        <v>4500</v>
      </c>
    </row>
    <row r="156" spans="1:7" s="19" customFormat="1" ht="15.75" outlineLevel="1">
      <c r="A156" s="42"/>
      <c r="B156" s="43">
        <v>637</v>
      </c>
      <c r="C156" s="44" t="s">
        <v>62</v>
      </c>
      <c r="D156" s="233">
        <v>4311</v>
      </c>
      <c r="E156" s="262">
        <v>4500</v>
      </c>
      <c r="F156" s="232">
        <v>4500</v>
      </c>
      <c r="G156" s="227">
        <v>4500</v>
      </c>
    </row>
    <row r="157" spans="1:7" ht="15" outlineLevel="1">
      <c r="A157" s="27"/>
      <c r="B157" s="35">
        <v>637011</v>
      </c>
      <c r="C157" s="29" t="s">
        <v>152</v>
      </c>
      <c r="D157" s="234"/>
      <c r="E157" s="263">
        <f>3000+1500</f>
        <v>4500</v>
      </c>
      <c r="F157" s="235">
        <f>3000+1500</f>
        <v>4500</v>
      </c>
      <c r="G157" s="228">
        <f>3000+1500</f>
        <v>4500</v>
      </c>
    </row>
    <row r="158" spans="1:7" ht="15" outlineLevel="1">
      <c r="A158" s="27"/>
      <c r="B158" s="35"/>
      <c r="C158" s="29"/>
      <c r="D158" s="234"/>
      <c r="E158" s="263"/>
      <c r="F158" s="235"/>
      <c r="G158" s="228"/>
    </row>
    <row r="159" spans="1:7" s="33" customFormat="1" ht="15.75">
      <c r="A159" s="37" t="s">
        <v>81</v>
      </c>
      <c r="B159" s="31"/>
      <c r="C159" s="329"/>
      <c r="D159" s="230">
        <f>D161+D163</f>
        <v>102826</v>
      </c>
      <c r="E159" s="261">
        <f>E160+E162</f>
        <v>97300</v>
      </c>
      <c r="F159" s="231">
        <f>F160+F162</f>
        <v>93200</v>
      </c>
      <c r="G159" s="226">
        <f>G160+G162</f>
        <v>88400</v>
      </c>
    </row>
    <row r="160" spans="1:7" ht="15.75">
      <c r="A160" s="27"/>
      <c r="B160" s="45">
        <v>637</v>
      </c>
      <c r="C160" s="46" t="s">
        <v>62</v>
      </c>
      <c r="D160" s="232"/>
      <c r="E160" s="262">
        <f>E161</f>
        <v>15000</v>
      </c>
      <c r="F160" s="232">
        <f>F161</f>
        <v>15000</v>
      </c>
      <c r="G160" s="227">
        <f>G161</f>
        <v>15000</v>
      </c>
    </row>
    <row r="161" spans="1:7" ht="30" outlineLevel="1">
      <c r="A161" s="27"/>
      <c r="B161" s="35">
        <v>637012</v>
      </c>
      <c r="C161" s="29" t="s">
        <v>219</v>
      </c>
      <c r="D161" s="234">
        <v>12000</v>
      </c>
      <c r="E161" s="263">
        <v>15000</v>
      </c>
      <c r="F161" s="235">
        <v>15000</v>
      </c>
      <c r="G161" s="228">
        <v>15000</v>
      </c>
    </row>
    <row r="162" spans="1:7" ht="15.75">
      <c r="A162" s="27"/>
      <c r="B162" s="45">
        <v>640</v>
      </c>
      <c r="C162" s="46" t="s">
        <v>149</v>
      </c>
      <c r="D162" s="232"/>
      <c r="E162" s="262">
        <f>E163</f>
        <v>82300</v>
      </c>
      <c r="F162" s="232">
        <f>F163</f>
        <v>78200</v>
      </c>
      <c r="G162" s="227">
        <f>G163</f>
        <v>73400</v>
      </c>
    </row>
    <row r="163" spans="1:7" ht="15">
      <c r="A163" s="27"/>
      <c r="B163" s="35">
        <v>644002</v>
      </c>
      <c r="C163" s="29" t="s">
        <v>153</v>
      </c>
      <c r="D163" s="234">
        <v>90826</v>
      </c>
      <c r="E163" s="263">
        <v>82300</v>
      </c>
      <c r="F163" s="235">
        <v>78200</v>
      </c>
      <c r="G163" s="228">
        <v>73400</v>
      </c>
    </row>
    <row r="164" spans="1:7" ht="15">
      <c r="A164" s="27"/>
      <c r="B164" s="35"/>
      <c r="C164" s="29"/>
      <c r="D164" s="234"/>
      <c r="E164" s="263"/>
      <c r="F164" s="235"/>
      <c r="G164" s="228"/>
    </row>
    <row r="165" spans="1:7" s="33" customFormat="1" ht="15.75">
      <c r="A165" s="30" t="s">
        <v>94</v>
      </c>
      <c r="B165" s="330"/>
      <c r="C165" s="329"/>
      <c r="D165" s="230">
        <v>68000</v>
      </c>
      <c r="E165" s="261">
        <f>E166</f>
        <v>59600</v>
      </c>
      <c r="F165" s="231">
        <f>F166</f>
        <v>59600</v>
      </c>
      <c r="G165" s="226">
        <f>G166</f>
        <v>59600</v>
      </c>
    </row>
    <row r="166" spans="1:7" ht="15.75">
      <c r="A166" s="27"/>
      <c r="B166" s="45">
        <v>635</v>
      </c>
      <c r="C166" s="46" t="s">
        <v>59</v>
      </c>
      <c r="D166" s="232"/>
      <c r="E166" s="262">
        <v>59600</v>
      </c>
      <c r="F166" s="232">
        <v>59600</v>
      </c>
      <c r="G166" s="227">
        <v>59600</v>
      </c>
    </row>
    <row r="167" spans="1:7" ht="15.75">
      <c r="A167" s="27"/>
      <c r="B167" s="45"/>
      <c r="C167" s="46"/>
      <c r="D167" s="232"/>
      <c r="E167" s="262"/>
      <c r="F167" s="232"/>
      <c r="G167" s="227"/>
    </row>
    <row r="168" spans="1:7" s="39" customFormat="1" ht="15.75">
      <c r="A168" s="37" t="s">
        <v>221</v>
      </c>
      <c r="B168" s="31"/>
      <c r="C168" s="38"/>
      <c r="D168" s="231">
        <v>0</v>
      </c>
      <c r="E168" s="261">
        <f aca="true" t="shared" si="0" ref="E168:G169">E169</f>
        <v>2000</v>
      </c>
      <c r="F168" s="231">
        <f t="shared" si="0"/>
        <v>3000</v>
      </c>
      <c r="G168" s="226">
        <f t="shared" si="0"/>
        <v>3000</v>
      </c>
    </row>
    <row r="169" spans="1:7" ht="15.75" outlineLevel="1">
      <c r="A169" s="27"/>
      <c r="B169" s="45">
        <v>637</v>
      </c>
      <c r="C169" s="46" t="s">
        <v>62</v>
      </c>
      <c r="D169" s="232">
        <v>0</v>
      </c>
      <c r="E169" s="262">
        <f t="shared" si="0"/>
        <v>2000</v>
      </c>
      <c r="F169" s="232">
        <f t="shared" si="0"/>
        <v>3000</v>
      </c>
      <c r="G169" s="227">
        <f t="shared" si="0"/>
        <v>3000</v>
      </c>
    </row>
    <row r="170" spans="1:7" ht="15" outlineLevel="2">
      <c r="A170" s="27"/>
      <c r="B170" s="35">
        <v>637004</v>
      </c>
      <c r="C170" s="29" t="s">
        <v>66</v>
      </c>
      <c r="D170" s="234"/>
      <c r="E170" s="263">
        <v>2000</v>
      </c>
      <c r="F170" s="235">
        <v>3000</v>
      </c>
      <c r="G170" s="228">
        <v>3000</v>
      </c>
    </row>
    <row r="171" spans="1:7" ht="15" outlineLevel="2">
      <c r="A171" s="27"/>
      <c r="B171" s="35"/>
      <c r="C171" s="29"/>
      <c r="D171" s="234"/>
      <c r="E171" s="263"/>
      <c r="F171" s="235"/>
      <c r="G171" s="228"/>
    </row>
    <row r="172" spans="1:7" s="33" customFormat="1" ht="15.75">
      <c r="A172" s="331" t="s">
        <v>83</v>
      </c>
      <c r="B172" s="31"/>
      <c r="C172" s="32"/>
      <c r="D172" s="230">
        <f>D173+D175+D179</f>
        <v>38116</v>
      </c>
      <c r="E172" s="261">
        <f>E173+E175+E179</f>
        <v>38869</v>
      </c>
      <c r="F172" s="231">
        <f>F173+F175+F179</f>
        <v>38869</v>
      </c>
      <c r="G172" s="226">
        <f>G173+G175+G179</f>
        <v>38869</v>
      </c>
    </row>
    <row r="173" spans="1:7" ht="15.75">
      <c r="A173" s="42"/>
      <c r="B173" s="45">
        <v>632</v>
      </c>
      <c r="C173" s="44" t="s">
        <v>43</v>
      </c>
      <c r="D173" s="233">
        <v>545</v>
      </c>
      <c r="E173" s="262">
        <v>200</v>
      </c>
      <c r="F173" s="232">
        <v>200</v>
      </c>
      <c r="G173" s="227">
        <v>200</v>
      </c>
    </row>
    <row r="174" spans="1:7" ht="15" outlineLevel="1">
      <c r="A174" s="27"/>
      <c r="B174" s="35">
        <v>632002</v>
      </c>
      <c r="C174" s="29" t="s">
        <v>154</v>
      </c>
      <c r="D174" s="234">
        <v>545</v>
      </c>
      <c r="E174" s="263">
        <v>200</v>
      </c>
      <c r="F174" s="235">
        <v>200</v>
      </c>
      <c r="G174" s="228">
        <v>200</v>
      </c>
    </row>
    <row r="175" spans="1:7" ht="15.75">
      <c r="A175" s="27"/>
      <c r="B175" s="45">
        <v>635</v>
      </c>
      <c r="C175" s="46" t="s">
        <v>59</v>
      </c>
      <c r="D175" s="232">
        <f>D176+D177+D178</f>
        <v>26867</v>
      </c>
      <c r="E175" s="262">
        <f>SUM(E176:E178)</f>
        <v>23400</v>
      </c>
      <c r="F175" s="232">
        <f>SUM(F176:F178)</f>
        <v>23400</v>
      </c>
      <c r="G175" s="227">
        <f>SUM(G176:G178)</f>
        <v>23400</v>
      </c>
    </row>
    <row r="176" spans="1:7" ht="15" outlineLevel="1">
      <c r="A176" s="27"/>
      <c r="B176" s="35">
        <v>635006</v>
      </c>
      <c r="C176" s="29" t="s">
        <v>159</v>
      </c>
      <c r="D176" s="234">
        <v>10580</v>
      </c>
      <c r="E176" s="263">
        <v>8355</v>
      </c>
      <c r="F176" s="235">
        <v>8355</v>
      </c>
      <c r="G176" s="228">
        <v>8355</v>
      </c>
    </row>
    <row r="177" spans="1:7" ht="15" outlineLevel="1">
      <c r="A177" s="27"/>
      <c r="B177" s="35">
        <v>635006</v>
      </c>
      <c r="C177" s="29" t="s">
        <v>160</v>
      </c>
      <c r="D177" s="234">
        <v>15801</v>
      </c>
      <c r="E177" s="263">
        <v>14545</v>
      </c>
      <c r="F177" s="235">
        <v>14545</v>
      </c>
      <c r="G177" s="228">
        <v>14545</v>
      </c>
    </row>
    <row r="178" spans="1:7" ht="15">
      <c r="A178" s="27"/>
      <c r="B178" s="35">
        <v>635006</v>
      </c>
      <c r="C178" s="29" t="s">
        <v>161</v>
      </c>
      <c r="D178" s="234">
        <v>486</v>
      </c>
      <c r="E178" s="263">
        <v>500</v>
      </c>
      <c r="F178" s="235">
        <v>500</v>
      </c>
      <c r="G178" s="228">
        <v>500</v>
      </c>
    </row>
    <row r="179" spans="1:7" ht="15.75">
      <c r="A179" s="27"/>
      <c r="B179" s="45">
        <v>637</v>
      </c>
      <c r="C179" s="46" t="s">
        <v>62</v>
      </c>
      <c r="D179" s="232">
        <f>D180+D181</f>
        <v>10704</v>
      </c>
      <c r="E179" s="262">
        <f>SUM(E180:E181)</f>
        <v>15269</v>
      </c>
      <c r="F179" s="232">
        <f>SUM(F180:F181)</f>
        <v>15269</v>
      </c>
      <c r="G179" s="227">
        <f>SUM(G180:G181)</f>
        <v>15269</v>
      </c>
    </row>
    <row r="180" spans="1:7" ht="15">
      <c r="A180" s="27"/>
      <c r="B180" s="35">
        <v>637004</v>
      </c>
      <c r="C180" s="41" t="s">
        <v>162</v>
      </c>
      <c r="D180" s="235">
        <v>5687</v>
      </c>
      <c r="E180" s="263">
        <v>10778</v>
      </c>
      <c r="F180" s="235">
        <v>10778</v>
      </c>
      <c r="G180" s="228">
        <v>10778</v>
      </c>
    </row>
    <row r="181" spans="1:7" ht="15">
      <c r="A181" s="27"/>
      <c r="B181" s="35">
        <v>637004</v>
      </c>
      <c r="C181" s="41" t="s">
        <v>163</v>
      </c>
      <c r="D181" s="235">
        <v>5017</v>
      </c>
      <c r="E181" s="263">
        <v>4491</v>
      </c>
      <c r="F181" s="235">
        <v>4491</v>
      </c>
      <c r="G181" s="228">
        <v>4491</v>
      </c>
    </row>
    <row r="182" spans="1:7" ht="15.75">
      <c r="A182" s="27"/>
      <c r="B182" s="35"/>
      <c r="C182" s="41"/>
      <c r="D182" s="235"/>
      <c r="E182" s="262"/>
      <c r="F182" s="232"/>
      <c r="G182" s="227"/>
    </row>
    <row r="183" spans="1:7" s="33" customFormat="1" ht="15.75">
      <c r="A183" s="37" t="s">
        <v>157</v>
      </c>
      <c r="B183" s="31"/>
      <c r="C183" s="32"/>
      <c r="D183" s="230">
        <f>D184</f>
        <v>44516</v>
      </c>
      <c r="E183" s="261">
        <f>E184</f>
        <v>39851</v>
      </c>
      <c r="F183" s="231">
        <f>F184</f>
        <v>39851</v>
      </c>
      <c r="G183" s="226">
        <f>G184</f>
        <v>39851</v>
      </c>
    </row>
    <row r="184" spans="1:7" ht="15.75">
      <c r="A184" s="27"/>
      <c r="B184" s="45">
        <v>635</v>
      </c>
      <c r="C184" s="46" t="s">
        <v>59</v>
      </c>
      <c r="D184" s="232">
        <f>D185+D186+D187</f>
        <v>44516</v>
      </c>
      <c r="E184" s="262">
        <f>SUM(E185:E187)</f>
        <v>39851</v>
      </c>
      <c r="F184" s="232">
        <f>SUM(F185:F187)</f>
        <v>39851</v>
      </c>
      <c r="G184" s="227">
        <f>SUM(G185:G187)</f>
        <v>39851</v>
      </c>
    </row>
    <row r="185" spans="1:7" ht="15" outlineLevel="1">
      <c r="A185" s="27"/>
      <c r="B185" s="35">
        <v>635006</v>
      </c>
      <c r="C185" s="29" t="s">
        <v>155</v>
      </c>
      <c r="D185" s="234">
        <v>21816</v>
      </c>
      <c r="E185" s="263">
        <v>15927</v>
      </c>
      <c r="F185" s="235">
        <v>15927</v>
      </c>
      <c r="G185" s="228">
        <v>15927</v>
      </c>
    </row>
    <row r="186" spans="1:7" ht="15" outlineLevel="1">
      <c r="A186" s="27"/>
      <c r="B186" s="35">
        <v>635006</v>
      </c>
      <c r="C186" s="29" t="s">
        <v>156</v>
      </c>
      <c r="D186" s="234">
        <v>13161</v>
      </c>
      <c r="E186" s="263">
        <v>11624</v>
      </c>
      <c r="F186" s="235">
        <v>11624</v>
      </c>
      <c r="G186" s="228">
        <v>11624</v>
      </c>
    </row>
    <row r="187" spans="1:7" ht="15" outlineLevel="1">
      <c r="A187" s="27"/>
      <c r="B187" s="35">
        <v>635006</v>
      </c>
      <c r="C187" s="29" t="s">
        <v>158</v>
      </c>
      <c r="D187" s="234">
        <f>5406+4133</f>
        <v>9539</v>
      </c>
      <c r="E187" s="263">
        <f>6800+5500</f>
        <v>12300</v>
      </c>
      <c r="F187" s="235">
        <f>6800+5500</f>
        <v>12300</v>
      </c>
      <c r="G187" s="228">
        <f>6800+5500</f>
        <v>12300</v>
      </c>
    </row>
    <row r="188" spans="1:7" ht="15" outlineLevel="1">
      <c r="A188" s="27"/>
      <c r="B188" s="35"/>
      <c r="C188" s="29"/>
      <c r="D188" s="234"/>
      <c r="E188" s="263"/>
      <c r="F188" s="235"/>
      <c r="G188" s="228"/>
    </row>
    <row r="189" spans="1:7" s="33" customFormat="1" ht="15.75">
      <c r="A189" s="30" t="s">
        <v>95</v>
      </c>
      <c r="B189" s="31"/>
      <c r="C189" s="329"/>
      <c r="D189" s="230">
        <f>D190</f>
        <v>5523</v>
      </c>
      <c r="E189" s="261">
        <v>6500</v>
      </c>
      <c r="F189" s="231">
        <v>6500</v>
      </c>
      <c r="G189" s="226">
        <v>6500</v>
      </c>
    </row>
    <row r="190" spans="1:7" ht="15.75">
      <c r="A190" s="27"/>
      <c r="B190" s="45">
        <v>635</v>
      </c>
      <c r="C190" s="46" t="s">
        <v>59</v>
      </c>
      <c r="D190" s="232">
        <v>5523</v>
      </c>
      <c r="E190" s="262">
        <v>6500</v>
      </c>
      <c r="F190" s="232">
        <v>6500</v>
      </c>
      <c r="G190" s="227">
        <v>6500</v>
      </c>
    </row>
    <row r="191" spans="1:7" ht="15" outlineLevel="1">
      <c r="A191" s="27"/>
      <c r="B191" s="35">
        <v>635006</v>
      </c>
      <c r="C191" s="29" t="s">
        <v>164</v>
      </c>
      <c r="D191" s="234"/>
      <c r="E191" s="263">
        <v>6500</v>
      </c>
      <c r="F191" s="235">
        <v>6500</v>
      </c>
      <c r="G191" s="228">
        <v>6500</v>
      </c>
    </row>
    <row r="192" spans="1:7" ht="15.75">
      <c r="A192" s="47"/>
      <c r="B192" s="45"/>
      <c r="C192" s="29"/>
      <c r="D192" s="234"/>
      <c r="E192" s="262"/>
      <c r="F192" s="232"/>
      <c r="G192" s="227"/>
    </row>
    <row r="193" spans="1:7" s="33" customFormat="1" ht="15.75">
      <c r="A193" s="30" t="s">
        <v>166</v>
      </c>
      <c r="B193" s="31"/>
      <c r="C193" s="329"/>
      <c r="D193" s="230">
        <f>D194+D195+D197+D198</f>
        <v>5126</v>
      </c>
      <c r="E193" s="261">
        <f>E194+E195+E197+E198</f>
        <v>5980</v>
      </c>
      <c r="F193" s="231">
        <f>F194+F195+F197+F198</f>
        <v>6200</v>
      </c>
      <c r="G193" s="226">
        <f>G194+G195+G197+G198</f>
        <v>6500</v>
      </c>
    </row>
    <row r="194" spans="1:7" ht="15.75">
      <c r="A194" s="42"/>
      <c r="B194" s="45">
        <v>632</v>
      </c>
      <c r="C194" s="44" t="s">
        <v>43</v>
      </c>
      <c r="D194" s="233">
        <v>3928</v>
      </c>
      <c r="E194" s="262">
        <v>4800</v>
      </c>
      <c r="F194" s="232">
        <v>5000</v>
      </c>
      <c r="G194" s="227">
        <v>5300</v>
      </c>
    </row>
    <row r="195" spans="1:7" ht="15.75">
      <c r="A195" s="47"/>
      <c r="B195" s="45">
        <v>633</v>
      </c>
      <c r="C195" s="46" t="s">
        <v>46</v>
      </c>
      <c r="D195" s="232">
        <v>144</v>
      </c>
      <c r="E195" s="262">
        <v>100</v>
      </c>
      <c r="F195" s="232">
        <v>100</v>
      </c>
      <c r="G195" s="227">
        <v>100</v>
      </c>
    </row>
    <row r="196" spans="1:7" ht="15">
      <c r="A196" s="70" t="s">
        <v>39</v>
      </c>
      <c r="B196" s="35">
        <v>633006</v>
      </c>
      <c r="C196" s="29" t="s">
        <v>50</v>
      </c>
      <c r="D196" s="234"/>
      <c r="E196" s="263">
        <v>100</v>
      </c>
      <c r="F196" s="235">
        <v>100</v>
      </c>
      <c r="G196" s="228">
        <v>100</v>
      </c>
    </row>
    <row r="197" spans="1:7" ht="15.75">
      <c r="A197" s="47"/>
      <c r="B197" s="45">
        <v>635</v>
      </c>
      <c r="C197" s="46" t="s">
        <v>59</v>
      </c>
      <c r="D197" s="232">
        <v>958</v>
      </c>
      <c r="E197" s="262">
        <v>1000</v>
      </c>
      <c r="F197" s="232">
        <v>1000</v>
      </c>
      <c r="G197" s="227">
        <v>1000</v>
      </c>
    </row>
    <row r="198" spans="1:7" ht="15.75" outlineLevel="1">
      <c r="A198" s="27"/>
      <c r="B198" s="45">
        <v>637</v>
      </c>
      <c r="C198" s="46" t="s">
        <v>62</v>
      </c>
      <c r="D198" s="232">
        <v>96</v>
      </c>
      <c r="E198" s="262">
        <f>SUM(E199)</f>
        <v>80</v>
      </c>
      <c r="F198" s="232">
        <v>100</v>
      </c>
      <c r="G198" s="227">
        <v>100</v>
      </c>
    </row>
    <row r="199" spans="1:7" ht="15.75">
      <c r="A199" s="47"/>
      <c r="B199" s="35">
        <v>637027</v>
      </c>
      <c r="C199" s="29" t="s">
        <v>72</v>
      </c>
      <c r="D199" s="234"/>
      <c r="E199" s="263">
        <v>80</v>
      </c>
      <c r="F199" s="235">
        <v>100</v>
      </c>
      <c r="G199" s="228">
        <v>100</v>
      </c>
    </row>
    <row r="200" spans="1:7" ht="15.75">
      <c r="A200" s="47"/>
      <c r="B200" s="45"/>
      <c r="C200" s="29"/>
      <c r="D200" s="234"/>
      <c r="E200" s="262"/>
      <c r="F200" s="232"/>
      <c r="G200" s="227"/>
    </row>
    <row r="201" spans="1:7" s="33" customFormat="1" ht="15.75">
      <c r="A201" s="37" t="s">
        <v>85</v>
      </c>
      <c r="B201" s="31"/>
      <c r="C201" s="329"/>
      <c r="D201" s="230">
        <f>D202+D204</f>
        <v>28517</v>
      </c>
      <c r="E201" s="261">
        <f>E202+E204</f>
        <v>27800</v>
      </c>
      <c r="F201" s="231">
        <f>F202+F204</f>
        <v>27800</v>
      </c>
      <c r="G201" s="226">
        <f>G202+G204</f>
        <v>27800</v>
      </c>
    </row>
    <row r="202" spans="1:7" ht="15.75">
      <c r="A202" s="42"/>
      <c r="B202" s="45">
        <v>632</v>
      </c>
      <c r="C202" s="44" t="s">
        <v>43</v>
      </c>
      <c r="D202" s="233">
        <v>16780</v>
      </c>
      <c r="E202" s="262">
        <f>E203</f>
        <v>17000</v>
      </c>
      <c r="F202" s="232">
        <f>F203</f>
        <v>17000</v>
      </c>
      <c r="G202" s="227">
        <f>G203</f>
        <v>17000</v>
      </c>
    </row>
    <row r="203" spans="1:7" ht="15" outlineLevel="1">
      <c r="A203" s="27"/>
      <c r="B203" s="28" t="s">
        <v>86</v>
      </c>
      <c r="C203" s="29" t="s">
        <v>44</v>
      </c>
      <c r="D203" s="234"/>
      <c r="E203" s="263">
        <v>17000</v>
      </c>
      <c r="F203" s="235">
        <v>17000</v>
      </c>
      <c r="G203" s="228">
        <v>17000</v>
      </c>
    </row>
    <row r="204" spans="1:7" ht="15.75">
      <c r="A204" s="27"/>
      <c r="B204" s="45">
        <v>635</v>
      </c>
      <c r="C204" s="46" t="s">
        <v>59</v>
      </c>
      <c r="D204" s="232">
        <v>11737</v>
      </c>
      <c r="E204" s="262">
        <f>E205</f>
        <v>10800</v>
      </c>
      <c r="F204" s="232">
        <f>F205</f>
        <v>10800</v>
      </c>
      <c r="G204" s="227">
        <f>G205</f>
        <v>10800</v>
      </c>
    </row>
    <row r="205" spans="1:7" ht="15" outlineLevel="1">
      <c r="A205" s="27"/>
      <c r="B205" s="35">
        <v>635006</v>
      </c>
      <c r="C205" s="29" t="s">
        <v>165</v>
      </c>
      <c r="D205" s="234"/>
      <c r="E205" s="263">
        <v>10800</v>
      </c>
      <c r="F205" s="235">
        <v>10800</v>
      </c>
      <c r="G205" s="228">
        <v>10800</v>
      </c>
    </row>
    <row r="206" spans="1:7" ht="15.75">
      <c r="A206" s="27"/>
      <c r="B206" s="28"/>
      <c r="C206" s="29"/>
      <c r="D206" s="234"/>
      <c r="E206" s="262"/>
      <c r="F206" s="232"/>
      <c r="G206" s="227"/>
    </row>
    <row r="207" spans="1:7" s="33" customFormat="1" ht="15.75">
      <c r="A207" s="37" t="s">
        <v>167</v>
      </c>
      <c r="B207" s="332"/>
      <c r="C207" s="329"/>
      <c r="D207" s="230">
        <f>359137+1325</f>
        <v>360462</v>
      </c>
      <c r="E207" s="261">
        <f>E208+E209+E210</f>
        <v>367087</v>
      </c>
      <c r="F207" s="231">
        <f>F208+F209+F210</f>
        <v>379902</v>
      </c>
      <c r="G207" s="226">
        <f>G208+G209+G210</f>
        <v>385393</v>
      </c>
    </row>
    <row r="208" spans="1:7" ht="15.75">
      <c r="A208" s="42"/>
      <c r="B208" s="45">
        <v>632</v>
      </c>
      <c r="C208" s="44" t="s">
        <v>43</v>
      </c>
      <c r="D208" s="233"/>
      <c r="E208" s="262">
        <v>276745</v>
      </c>
      <c r="F208" s="232">
        <v>286433</v>
      </c>
      <c r="G208" s="227">
        <v>290584</v>
      </c>
    </row>
    <row r="209" spans="1:7" ht="15.75" outlineLevel="1">
      <c r="A209" s="27"/>
      <c r="B209" s="45">
        <v>635</v>
      </c>
      <c r="C209" s="46" t="s">
        <v>59</v>
      </c>
      <c r="D209" s="232"/>
      <c r="E209" s="262">
        <v>56152</v>
      </c>
      <c r="F209" s="232">
        <v>58116</v>
      </c>
      <c r="G209" s="227">
        <v>58958</v>
      </c>
    </row>
    <row r="210" spans="1:7" ht="15.75" outlineLevel="1">
      <c r="A210" s="27"/>
      <c r="B210" s="45">
        <v>637</v>
      </c>
      <c r="C210" s="46" t="s">
        <v>62</v>
      </c>
      <c r="D210" s="232"/>
      <c r="E210" s="262">
        <f>SUM(E211:E214)</f>
        <v>34190</v>
      </c>
      <c r="F210" s="232">
        <f>SUM(F211:F214)</f>
        <v>35353</v>
      </c>
      <c r="G210" s="227">
        <f>SUM(G211:G214)</f>
        <v>35851</v>
      </c>
    </row>
    <row r="211" spans="1:7" ht="15" outlineLevel="1">
      <c r="A211" s="27"/>
      <c r="B211" s="35">
        <v>637004</v>
      </c>
      <c r="C211" s="29" t="s">
        <v>66</v>
      </c>
      <c r="D211" s="234"/>
      <c r="E211" s="263">
        <v>29050</v>
      </c>
      <c r="F211" s="235">
        <v>30067</v>
      </c>
      <c r="G211" s="228">
        <v>30503</v>
      </c>
    </row>
    <row r="212" spans="1:7" ht="15" outlineLevel="1">
      <c r="A212" s="27"/>
      <c r="B212" s="35">
        <v>637005</v>
      </c>
      <c r="C212" s="29" t="s">
        <v>67</v>
      </c>
      <c r="D212" s="234"/>
      <c r="E212" s="263">
        <v>4000</v>
      </c>
      <c r="F212" s="235">
        <v>4106</v>
      </c>
      <c r="G212" s="228">
        <v>4150</v>
      </c>
    </row>
    <row r="213" spans="1:7" ht="15" outlineLevel="1">
      <c r="A213" s="27"/>
      <c r="B213" s="35">
        <v>637012</v>
      </c>
      <c r="C213" s="29" t="s">
        <v>168</v>
      </c>
      <c r="D213" s="234"/>
      <c r="E213" s="263">
        <v>940</v>
      </c>
      <c r="F213" s="235">
        <v>973</v>
      </c>
      <c r="G213" s="228">
        <v>988</v>
      </c>
    </row>
    <row r="214" spans="1:7" ht="15" outlineLevel="1">
      <c r="A214" s="27"/>
      <c r="B214" s="35">
        <v>637015</v>
      </c>
      <c r="C214" s="29" t="s">
        <v>70</v>
      </c>
      <c r="D214" s="234"/>
      <c r="E214" s="263">
        <v>200</v>
      </c>
      <c r="F214" s="235">
        <v>207</v>
      </c>
      <c r="G214" s="228">
        <v>210</v>
      </c>
    </row>
    <row r="215" spans="1:7" ht="15.75">
      <c r="A215" s="27"/>
      <c r="B215" s="28"/>
      <c r="C215" s="29"/>
      <c r="D215" s="234"/>
      <c r="E215" s="262"/>
      <c r="F215" s="232"/>
      <c r="G215" s="227"/>
    </row>
    <row r="216" spans="1:7" s="33" customFormat="1" ht="15.75">
      <c r="A216" s="37" t="s">
        <v>96</v>
      </c>
      <c r="B216" s="328"/>
      <c r="C216" s="329"/>
      <c r="D216" s="230">
        <f>D217+D218+D219+D220+D225+D226+D227+D232</f>
        <v>76228</v>
      </c>
      <c r="E216" s="261">
        <f>E217+E218+E219+E220+E225+E226+E227+E232</f>
        <v>28974</v>
      </c>
      <c r="F216" s="231">
        <f>F217+F218+F219+F220+F225+F226+F227+F232</f>
        <v>35371</v>
      </c>
      <c r="G216" s="226">
        <f>G217+G218+G219+G220+G225+G226+G227+G232</f>
        <v>36947</v>
      </c>
    </row>
    <row r="217" spans="1:9" ht="15.75">
      <c r="A217" s="47" t="s">
        <v>175</v>
      </c>
      <c r="B217" s="45">
        <v>610</v>
      </c>
      <c r="C217" s="44" t="s">
        <v>36</v>
      </c>
      <c r="D217" s="233">
        <v>98</v>
      </c>
      <c r="E217" s="262">
        <v>93</v>
      </c>
      <c r="F217" s="232">
        <v>99</v>
      </c>
      <c r="G217" s="227">
        <v>105</v>
      </c>
      <c r="I217" s="40"/>
    </row>
    <row r="218" spans="1:7" ht="15.75">
      <c r="A218" s="27"/>
      <c r="B218" s="43">
        <v>620</v>
      </c>
      <c r="C218" s="44" t="s">
        <v>37</v>
      </c>
      <c r="D218" s="233">
        <v>34</v>
      </c>
      <c r="E218" s="262">
        <v>33</v>
      </c>
      <c r="F218" s="232">
        <v>35</v>
      </c>
      <c r="G218" s="227">
        <v>37</v>
      </c>
    </row>
    <row r="219" spans="1:7" ht="15.75">
      <c r="A219" s="42"/>
      <c r="B219" s="45">
        <v>632</v>
      </c>
      <c r="C219" s="44" t="s">
        <v>43</v>
      </c>
      <c r="D219" s="233">
        <v>144</v>
      </c>
      <c r="E219" s="262">
        <v>150</v>
      </c>
      <c r="F219" s="232">
        <v>155</v>
      </c>
      <c r="G219" s="227">
        <v>160</v>
      </c>
    </row>
    <row r="220" spans="1:7" ht="15.75">
      <c r="A220" s="27"/>
      <c r="B220" s="45">
        <v>633</v>
      </c>
      <c r="C220" s="46" t="s">
        <v>46</v>
      </c>
      <c r="D220" s="232">
        <v>68</v>
      </c>
      <c r="E220" s="262">
        <f>SUM(E221:E224)</f>
        <v>100</v>
      </c>
      <c r="F220" s="232">
        <f>SUM(F221:F224)</f>
        <v>100</v>
      </c>
      <c r="G220" s="227">
        <f>SUM(G221:G224)</f>
        <v>100</v>
      </c>
    </row>
    <row r="221" spans="1:7" ht="15" outlineLevel="1">
      <c r="A221" s="27"/>
      <c r="B221" s="35">
        <v>633001</v>
      </c>
      <c r="C221" s="29" t="s">
        <v>47</v>
      </c>
      <c r="D221" s="234"/>
      <c r="E221" s="263">
        <v>45</v>
      </c>
      <c r="F221" s="235">
        <v>45</v>
      </c>
      <c r="G221" s="228">
        <v>45</v>
      </c>
    </row>
    <row r="222" spans="1:7" ht="15" outlineLevel="1">
      <c r="A222" s="27"/>
      <c r="B222" s="35">
        <v>633004</v>
      </c>
      <c r="C222" s="29" t="s">
        <v>130</v>
      </c>
      <c r="D222" s="234"/>
      <c r="E222" s="263">
        <v>20</v>
      </c>
      <c r="F222" s="235">
        <v>20</v>
      </c>
      <c r="G222" s="228">
        <v>20</v>
      </c>
    </row>
    <row r="223" spans="1:7" ht="15" outlineLevel="1">
      <c r="A223" s="27"/>
      <c r="B223" s="35">
        <v>633006</v>
      </c>
      <c r="C223" s="29" t="s">
        <v>50</v>
      </c>
      <c r="D223" s="234"/>
      <c r="E223" s="263">
        <v>33</v>
      </c>
      <c r="F223" s="235">
        <v>33</v>
      </c>
      <c r="G223" s="228">
        <v>33</v>
      </c>
    </row>
    <row r="224" spans="1:8" ht="15" outlineLevel="1">
      <c r="A224" s="27"/>
      <c r="B224" s="35">
        <v>633010</v>
      </c>
      <c r="C224" s="29" t="s">
        <v>132</v>
      </c>
      <c r="D224" s="234"/>
      <c r="E224" s="263">
        <v>2</v>
      </c>
      <c r="F224" s="235">
        <v>2</v>
      </c>
      <c r="G224" s="228">
        <v>2</v>
      </c>
      <c r="H224" s="40"/>
    </row>
    <row r="225" spans="1:7" ht="15.75">
      <c r="A225" s="42"/>
      <c r="B225" s="43">
        <v>634</v>
      </c>
      <c r="C225" s="44" t="s">
        <v>54</v>
      </c>
      <c r="D225" s="233">
        <v>3</v>
      </c>
      <c r="E225" s="262">
        <v>3</v>
      </c>
      <c r="F225" s="232">
        <v>3</v>
      </c>
      <c r="G225" s="227">
        <v>3</v>
      </c>
    </row>
    <row r="226" spans="1:7" ht="15.75" outlineLevel="1">
      <c r="A226" s="27"/>
      <c r="B226" s="45">
        <v>635</v>
      </c>
      <c r="C226" s="46" t="s">
        <v>59</v>
      </c>
      <c r="D226" s="232">
        <v>96</v>
      </c>
      <c r="E226" s="262">
        <v>100</v>
      </c>
      <c r="F226" s="232">
        <v>100</v>
      </c>
      <c r="G226" s="227">
        <v>100</v>
      </c>
    </row>
    <row r="227" spans="1:7" ht="15.75" outlineLevel="1">
      <c r="A227" s="27"/>
      <c r="B227" s="45">
        <v>637</v>
      </c>
      <c r="C227" s="46" t="s">
        <v>62</v>
      </c>
      <c r="D227" s="232">
        <v>33</v>
      </c>
      <c r="E227" s="262">
        <f>SUM(E228:E231)</f>
        <v>30</v>
      </c>
      <c r="F227" s="232">
        <f>SUM(F228:F231)</f>
        <v>30</v>
      </c>
      <c r="G227" s="227">
        <f>SUM(G228:G231)</f>
        <v>30</v>
      </c>
    </row>
    <row r="228" spans="1:7" ht="15" outlineLevel="1">
      <c r="A228" s="27"/>
      <c r="B228" s="35">
        <v>637004</v>
      </c>
      <c r="C228" s="29" t="s">
        <v>66</v>
      </c>
      <c r="D228" s="234"/>
      <c r="E228" s="263">
        <v>18</v>
      </c>
      <c r="F228" s="235">
        <v>18</v>
      </c>
      <c r="G228" s="228">
        <v>18</v>
      </c>
    </row>
    <row r="229" spans="1:7" ht="15" outlineLevel="1">
      <c r="A229" s="27"/>
      <c r="B229" s="35">
        <v>637005</v>
      </c>
      <c r="C229" s="29" t="s">
        <v>67</v>
      </c>
      <c r="D229" s="234"/>
      <c r="E229" s="263">
        <v>3</v>
      </c>
      <c r="F229" s="235">
        <v>3</v>
      </c>
      <c r="G229" s="228">
        <v>3</v>
      </c>
    </row>
    <row r="230" spans="1:7" ht="15" outlineLevel="1">
      <c r="A230" s="27"/>
      <c r="B230" s="35">
        <v>637012</v>
      </c>
      <c r="C230" s="29" t="s">
        <v>168</v>
      </c>
      <c r="D230" s="234"/>
      <c r="E230" s="263">
        <v>8</v>
      </c>
      <c r="F230" s="235">
        <v>8</v>
      </c>
      <c r="G230" s="228">
        <v>8</v>
      </c>
    </row>
    <row r="231" spans="1:7" ht="15" outlineLevel="1">
      <c r="A231" s="27"/>
      <c r="B231" s="35">
        <v>637016</v>
      </c>
      <c r="C231" s="29" t="s">
        <v>169</v>
      </c>
      <c r="D231" s="234"/>
      <c r="E231" s="263">
        <v>1</v>
      </c>
      <c r="F231" s="235">
        <v>1</v>
      </c>
      <c r="G231" s="228">
        <v>1</v>
      </c>
    </row>
    <row r="232" spans="1:7" s="19" customFormat="1" ht="15.75" outlineLevel="1">
      <c r="A232" s="42"/>
      <c r="B232" s="45">
        <v>640</v>
      </c>
      <c r="C232" s="44" t="s">
        <v>170</v>
      </c>
      <c r="D232" s="233">
        <f>D233+D234+D235+D236</f>
        <v>75752</v>
      </c>
      <c r="E232" s="262">
        <f>E233+E234+E235+E236</f>
        <v>28465</v>
      </c>
      <c r="F232" s="232">
        <f>F233+F234+F235+F236</f>
        <v>34849</v>
      </c>
      <c r="G232" s="227">
        <f>G233+G234+G235+G236</f>
        <v>36412</v>
      </c>
    </row>
    <row r="233" spans="1:8" ht="15" outlineLevel="1">
      <c r="A233" s="27"/>
      <c r="B233" s="35">
        <v>642015</v>
      </c>
      <c r="C233" s="29" t="s">
        <v>144</v>
      </c>
      <c r="D233" s="234">
        <v>2</v>
      </c>
      <c r="E233" s="263">
        <v>4</v>
      </c>
      <c r="F233" s="235">
        <v>4</v>
      </c>
      <c r="G233" s="228">
        <v>4</v>
      </c>
      <c r="H233" s="40"/>
    </row>
    <row r="234" spans="1:7" ht="15" outlineLevel="1">
      <c r="A234" s="27"/>
      <c r="B234" s="35">
        <v>641001</v>
      </c>
      <c r="C234" s="29" t="s">
        <v>176</v>
      </c>
      <c r="D234" s="234">
        <v>14550</v>
      </c>
      <c r="E234" s="263">
        <v>15397</v>
      </c>
      <c r="F234" s="235">
        <v>16845</v>
      </c>
      <c r="G234" s="228">
        <v>18408</v>
      </c>
    </row>
    <row r="235" spans="1:7" ht="15" outlineLevel="1">
      <c r="A235" s="27"/>
      <c r="B235" s="35">
        <v>642001</v>
      </c>
      <c r="C235" s="29" t="s">
        <v>173</v>
      </c>
      <c r="D235" s="234">
        <v>1700</v>
      </c>
      <c r="E235" s="263">
        <v>2500</v>
      </c>
      <c r="F235" s="235">
        <v>3000</v>
      </c>
      <c r="G235" s="228">
        <v>3000</v>
      </c>
    </row>
    <row r="236" spans="1:7" ht="15" outlineLevel="1">
      <c r="A236" s="27"/>
      <c r="B236" s="35">
        <v>644002</v>
      </c>
      <c r="C236" s="29" t="s">
        <v>171</v>
      </c>
      <c r="D236" s="234">
        <v>59500</v>
      </c>
      <c r="E236" s="263">
        <v>10564</v>
      </c>
      <c r="F236" s="235">
        <v>15000</v>
      </c>
      <c r="G236" s="228">
        <v>15000</v>
      </c>
    </row>
    <row r="237" spans="1:7" ht="15.75" customHeight="1" outlineLevel="1">
      <c r="A237" s="27"/>
      <c r="B237" s="35"/>
      <c r="C237" s="29"/>
      <c r="D237" s="234"/>
      <c r="E237" s="263"/>
      <c r="F237" s="235"/>
      <c r="G237" s="228"/>
    </row>
    <row r="238" spans="1:7" s="39" customFormat="1" ht="15.75" outlineLevel="1">
      <c r="A238" s="37" t="s">
        <v>172</v>
      </c>
      <c r="B238" s="36"/>
      <c r="C238" s="32"/>
      <c r="D238" s="230">
        <f>2000+1437</f>
        <v>3437</v>
      </c>
      <c r="E238" s="261">
        <f>SUM(E240:E240)</f>
        <v>4400</v>
      </c>
      <c r="F238" s="231">
        <f>SUM(F240:F240)</f>
        <v>2000</v>
      </c>
      <c r="G238" s="226">
        <f>SUM(G240:G240)</f>
        <v>2000</v>
      </c>
    </row>
    <row r="239" spans="1:7" s="19" customFormat="1" ht="15.75" outlineLevel="1">
      <c r="A239" s="42"/>
      <c r="B239" s="45">
        <v>640</v>
      </c>
      <c r="C239" s="44" t="s">
        <v>170</v>
      </c>
      <c r="D239" s="233"/>
      <c r="E239" s="262">
        <f>E240</f>
        <v>4400</v>
      </c>
      <c r="F239" s="232">
        <f>F240</f>
        <v>2000</v>
      </c>
      <c r="G239" s="227">
        <f>G240</f>
        <v>2000</v>
      </c>
    </row>
    <row r="240" spans="1:7" ht="15" outlineLevel="1">
      <c r="A240" s="27"/>
      <c r="B240" s="35">
        <v>642001</v>
      </c>
      <c r="C240" s="29" t="s">
        <v>173</v>
      </c>
      <c r="D240" s="234"/>
      <c r="E240" s="263">
        <v>4400</v>
      </c>
      <c r="F240" s="235">
        <v>2000</v>
      </c>
      <c r="G240" s="228">
        <v>2000</v>
      </c>
    </row>
    <row r="241" spans="1:7" ht="15" outlineLevel="1">
      <c r="A241" s="27"/>
      <c r="B241" s="35"/>
      <c r="C241" s="29"/>
      <c r="D241" s="234"/>
      <c r="E241" s="263"/>
      <c r="F241" s="235"/>
      <c r="G241" s="228"/>
    </row>
    <row r="242" spans="1:7" s="39" customFormat="1" ht="15.75" outlineLevel="1">
      <c r="A242" s="37" t="s">
        <v>174</v>
      </c>
      <c r="B242" s="36"/>
      <c r="C242" s="32"/>
      <c r="D242" s="230">
        <v>13477</v>
      </c>
      <c r="E242" s="261">
        <f aca="true" t="shared" si="1" ref="E242:G243">E243</f>
        <v>15524</v>
      </c>
      <c r="F242" s="231">
        <f t="shared" si="1"/>
        <v>16774</v>
      </c>
      <c r="G242" s="226">
        <f t="shared" si="1"/>
        <v>18167</v>
      </c>
    </row>
    <row r="243" spans="1:7" s="19" customFormat="1" ht="15.75" outlineLevel="1">
      <c r="A243" s="42"/>
      <c r="B243" s="45">
        <v>640</v>
      </c>
      <c r="C243" s="44" t="s">
        <v>170</v>
      </c>
      <c r="D243" s="233"/>
      <c r="E243" s="262">
        <f t="shared" si="1"/>
        <v>15524</v>
      </c>
      <c r="F243" s="232">
        <f t="shared" si="1"/>
        <v>16774</v>
      </c>
      <c r="G243" s="227">
        <f t="shared" si="1"/>
        <v>18167</v>
      </c>
    </row>
    <row r="244" spans="1:7" ht="15" outlineLevel="1">
      <c r="A244" s="27"/>
      <c r="B244" s="35">
        <v>641001</v>
      </c>
      <c r="C244" s="29" t="s">
        <v>177</v>
      </c>
      <c r="D244" s="234">
        <v>13477</v>
      </c>
      <c r="E244" s="263">
        <v>15524</v>
      </c>
      <c r="F244" s="235">
        <v>16774</v>
      </c>
      <c r="G244" s="228">
        <v>18167</v>
      </c>
    </row>
    <row r="245" spans="1:7" s="19" customFormat="1" ht="15.75" outlineLevel="1">
      <c r="A245" s="42"/>
      <c r="B245" s="43"/>
      <c r="C245" s="44"/>
      <c r="D245" s="233"/>
      <c r="E245" s="262"/>
      <c r="F245" s="232"/>
      <c r="G245" s="227"/>
    </row>
    <row r="246" spans="1:7" s="39" customFormat="1" ht="15.75">
      <c r="A246" s="37" t="s">
        <v>178</v>
      </c>
      <c r="B246" s="31"/>
      <c r="C246" s="32"/>
      <c r="D246" s="230">
        <f>D247+D248+D250+D251</f>
        <v>613</v>
      </c>
      <c r="E246" s="261">
        <f>E247+E248+E250+E251</f>
        <v>560</v>
      </c>
      <c r="F246" s="231">
        <f>F247+F248+F250+F251</f>
        <v>560</v>
      </c>
      <c r="G246" s="226">
        <f>G247+G248+G250+G251</f>
        <v>560</v>
      </c>
    </row>
    <row r="247" spans="1:7" s="19" customFormat="1" ht="15.75">
      <c r="A247" s="42"/>
      <c r="B247" s="45">
        <v>632</v>
      </c>
      <c r="C247" s="44" t="s">
        <v>43</v>
      </c>
      <c r="D247" s="233">
        <v>460</v>
      </c>
      <c r="E247" s="262">
        <v>380</v>
      </c>
      <c r="F247" s="232">
        <v>380</v>
      </c>
      <c r="G247" s="227">
        <v>380</v>
      </c>
    </row>
    <row r="248" spans="1:7" s="19" customFormat="1" ht="15.75">
      <c r="A248" s="42"/>
      <c r="B248" s="45">
        <v>633</v>
      </c>
      <c r="C248" s="46" t="s">
        <v>46</v>
      </c>
      <c r="D248" s="232">
        <v>10</v>
      </c>
      <c r="E248" s="262">
        <v>10</v>
      </c>
      <c r="F248" s="232">
        <v>10</v>
      </c>
      <c r="G248" s="227">
        <v>10</v>
      </c>
    </row>
    <row r="249" spans="1:7" ht="15">
      <c r="A249" s="27"/>
      <c r="B249" s="35">
        <v>633006</v>
      </c>
      <c r="C249" s="29" t="s">
        <v>50</v>
      </c>
      <c r="D249" s="234"/>
      <c r="E249" s="263">
        <v>10</v>
      </c>
      <c r="F249" s="235">
        <v>10</v>
      </c>
      <c r="G249" s="228">
        <v>10</v>
      </c>
    </row>
    <row r="250" spans="1:7" s="19" customFormat="1" ht="15.75">
      <c r="A250" s="42"/>
      <c r="B250" s="45">
        <v>635</v>
      </c>
      <c r="C250" s="46" t="s">
        <v>59</v>
      </c>
      <c r="D250" s="232">
        <v>38</v>
      </c>
      <c r="E250" s="262">
        <v>60</v>
      </c>
      <c r="F250" s="232">
        <v>60</v>
      </c>
      <c r="G250" s="227">
        <v>60</v>
      </c>
    </row>
    <row r="251" spans="1:7" s="19" customFormat="1" ht="15.75">
      <c r="A251" s="42"/>
      <c r="B251" s="45">
        <v>637</v>
      </c>
      <c r="C251" s="46" t="s">
        <v>62</v>
      </c>
      <c r="D251" s="232">
        <v>105</v>
      </c>
      <c r="E251" s="262">
        <v>110</v>
      </c>
      <c r="F251" s="232">
        <v>110</v>
      </c>
      <c r="G251" s="227">
        <v>110</v>
      </c>
    </row>
    <row r="252" spans="1:7" s="19" customFormat="1" ht="15.75">
      <c r="A252" s="42"/>
      <c r="B252" s="35">
        <v>637004</v>
      </c>
      <c r="C252" s="41" t="s">
        <v>66</v>
      </c>
      <c r="D252" s="235"/>
      <c r="E252" s="263">
        <v>50</v>
      </c>
      <c r="F252" s="235">
        <v>50</v>
      </c>
      <c r="G252" s="228">
        <v>50</v>
      </c>
    </row>
    <row r="253" spans="1:7" s="19" customFormat="1" ht="15.75">
      <c r="A253" s="42"/>
      <c r="B253" s="35">
        <v>637027</v>
      </c>
      <c r="C253" s="29" t="s">
        <v>72</v>
      </c>
      <c r="D253" s="234"/>
      <c r="E253" s="263">
        <v>60</v>
      </c>
      <c r="F253" s="235">
        <v>60</v>
      </c>
      <c r="G253" s="228">
        <v>60</v>
      </c>
    </row>
    <row r="254" spans="1:7" s="19" customFormat="1" ht="15.75">
      <c r="A254" s="42"/>
      <c r="B254" s="45"/>
      <c r="C254" s="46"/>
      <c r="D254" s="232"/>
      <c r="E254" s="262"/>
      <c r="F254" s="232"/>
      <c r="G254" s="227"/>
    </row>
    <row r="255" spans="1:7" s="33" customFormat="1" ht="15.75">
      <c r="A255" s="37" t="s">
        <v>179</v>
      </c>
      <c r="B255" s="332"/>
      <c r="C255" s="329"/>
      <c r="D255" s="230">
        <f>D256+D257+D259+D260+D262</f>
        <v>1012</v>
      </c>
      <c r="E255" s="261">
        <f>E256+E257+E259+E260+E262</f>
        <v>1195</v>
      </c>
      <c r="F255" s="231">
        <f>F256+F257+F259+F260+F262</f>
        <v>1200</v>
      </c>
      <c r="G255" s="226">
        <f>G256+G257+G259+G260+G262</f>
        <v>1330</v>
      </c>
    </row>
    <row r="256" spans="1:7" ht="15.75">
      <c r="A256" s="42"/>
      <c r="B256" s="45">
        <v>632</v>
      </c>
      <c r="C256" s="44" t="s">
        <v>43</v>
      </c>
      <c r="D256" s="233">
        <v>174</v>
      </c>
      <c r="E256" s="262">
        <v>190</v>
      </c>
      <c r="F256" s="232">
        <v>190</v>
      </c>
      <c r="G256" s="227">
        <v>190</v>
      </c>
    </row>
    <row r="257" spans="1:7" ht="15.75">
      <c r="A257" s="42"/>
      <c r="B257" s="45">
        <v>633</v>
      </c>
      <c r="C257" s="46" t="s">
        <v>46</v>
      </c>
      <c r="D257" s="232">
        <v>62</v>
      </c>
      <c r="E257" s="262">
        <f>E258</f>
        <v>75</v>
      </c>
      <c r="F257" s="232">
        <f>F258</f>
        <v>75</v>
      </c>
      <c r="G257" s="227">
        <f>G258</f>
        <v>80</v>
      </c>
    </row>
    <row r="258" spans="1:7" ht="15.75" outlineLevel="1">
      <c r="A258" s="42"/>
      <c r="B258" s="35">
        <v>633006</v>
      </c>
      <c r="C258" s="29" t="s">
        <v>50</v>
      </c>
      <c r="D258" s="234"/>
      <c r="E258" s="263">
        <v>75</v>
      </c>
      <c r="F258" s="235">
        <v>75</v>
      </c>
      <c r="G258" s="228">
        <v>80</v>
      </c>
    </row>
    <row r="259" spans="1:7" ht="15.75">
      <c r="A259" s="42"/>
      <c r="B259" s="45">
        <v>634</v>
      </c>
      <c r="C259" s="44" t="s">
        <v>54</v>
      </c>
      <c r="D259" s="233">
        <v>38</v>
      </c>
      <c r="E259" s="262">
        <v>80</v>
      </c>
      <c r="F259" s="232">
        <v>80</v>
      </c>
      <c r="G259" s="227">
        <v>85</v>
      </c>
    </row>
    <row r="260" spans="1:7" ht="15.75">
      <c r="A260" s="27"/>
      <c r="B260" s="45">
        <v>635</v>
      </c>
      <c r="C260" s="46" t="s">
        <v>59</v>
      </c>
      <c r="D260" s="232">
        <v>80</v>
      </c>
      <c r="E260" s="262">
        <f>E261</f>
        <v>100</v>
      </c>
      <c r="F260" s="232">
        <f>F261</f>
        <v>100</v>
      </c>
      <c r="G260" s="227">
        <f>G261</f>
        <v>150</v>
      </c>
    </row>
    <row r="261" spans="1:7" ht="15" outlineLevel="1">
      <c r="A261" s="27"/>
      <c r="B261" s="35">
        <v>635006</v>
      </c>
      <c r="C261" s="29" t="s">
        <v>60</v>
      </c>
      <c r="D261" s="234"/>
      <c r="E261" s="263">
        <v>100</v>
      </c>
      <c r="F261" s="235">
        <v>100</v>
      </c>
      <c r="G261" s="228">
        <v>150</v>
      </c>
    </row>
    <row r="262" spans="1:7" ht="15.75">
      <c r="A262" s="27"/>
      <c r="B262" s="45">
        <v>637</v>
      </c>
      <c r="C262" s="46" t="s">
        <v>62</v>
      </c>
      <c r="D262" s="232">
        <v>658</v>
      </c>
      <c r="E262" s="262">
        <f>SUM(E263:E266)</f>
        <v>750</v>
      </c>
      <c r="F262" s="232">
        <f>SUM(F263:F266)</f>
        <v>755</v>
      </c>
      <c r="G262" s="227">
        <f>SUM(G263:G266)</f>
        <v>825</v>
      </c>
    </row>
    <row r="263" spans="1:7" ht="15" outlineLevel="1">
      <c r="A263" s="27"/>
      <c r="B263" s="35">
        <v>637001</v>
      </c>
      <c r="C263" s="29" t="s">
        <v>64</v>
      </c>
      <c r="D263" s="234"/>
      <c r="E263" s="263">
        <v>50</v>
      </c>
      <c r="F263" s="235">
        <v>55</v>
      </c>
      <c r="G263" s="228">
        <v>55</v>
      </c>
    </row>
    <row r="264" spans="1:7" ht="15" outlineLevel="1">
      <c r="A264" s="27"/>
      <c r="B264" s="35">
        <v>637002</v>
      </c>
      <c r="C264" s="29" t="s">
        <v>67</v>
      </c>
      <c r="D264" s="234"/>
      <c r="E264" s="263">
        <v>250</v>
      </c>
      <c r="F264" s="235">
        <v>250</v>
      </c>
      <c r="G264" s="228">
        <v>300</v>
      </c>
    </row>
    <row r="265" spans="1:7" ht="15" outlineLevel="1">
      <c r="A265" s="27"/>
      <c r="B265" s="35">
        <v>637012</v>
      </c>
      <c r="C265" s="29" t="s">
        <v>68</v>
      </c>
      <c r="D265" s="234"/>
      <c r="E265" s="263">
        <v>50</v>
      </c>
      <c r="F265" s="235">
        <v>50</v>
      </c>
      <c r="G265" s="228">
        <v>50</v>
      </c>
    </row>
    <row r="266" spans="1:7" ht="15" outlineLevel="1">
      <c r="A266" s="27"/>
      <c r="B266" s="35">
        <v>637027</v>
      </c>
      <c r="C266" s="29" t="s">
        <v>72</v>
      </c>
      <c r="D266" s="234"/>
      <c r="E266" s="263">
        <v>400</v>
      </c>
      <c r="F266" s="235">
        <v>400</v>
      </c>
      <c r="G266" s="228">
        <v>420</v>
      </c>
    </row>
    <row r="267" spans="1:7" ht="15.75">
      <c r="A267" s="27"/>
      <c r="B267" s="28"/>
      <c r="C267" s="29"/>
      <c r="D267" s="234"/>
      <c r="E267" s="262"/>
      <c r="F267" s="232"/>
      <c r="G267" s="227"/>
    </row>
    <row r="268" spans="1:7" s="33" customFormat="1" ht="15.75">
      <c r="A268" s="37" t="s">
        <v>180</v>
      </c>
      <c r="B268" s="328"/>
      <c r="C268" s="329"/>
      <c r="D268" s="230">
        <v>958</v>
      </c>
      <c r="E268" s="261">
        <f>SUM(E269)</f>
        <v>1500</v>
      </c>
      <c r="F268" s="231">
        <f>SUM(F269)</f>
        <v>2000</v>
      </c>
      <c r="G268" s="226">
        <f>SUM(G269)</f>
        <v>2000</v>
      </c>
    </row>
    <row r="269" spans="1:7" s="19" customFormat="1" ht="15.75" outlineLevel="1">
      <c r="A269" s="42"/>
      <c r="B269" s="45">
        <v>640</v>
      </c>
      <c r="C269" s="44" t="s">
        <v>170</v>
      </c>
      <c r="D269" s="233">
        <v>958</v>
      </c>
      <c r="E269" s="262">
        <f>E270</f>
        <v>1500</v>
      </c>
      <c r="F269" s="232">
        <f>F270</f>
        <v>2000</v>
      </c>
      <c r="G269" s="227">
        <f>G270</f>
        <v>2000</v>
      </c>
    </row>
    <row r="270" spans="1:7" ht="15" outlineLevel="1">
      <c r="A270" s="27"/>
      <c r="B270" s="35">
        <v>642007</v>
      </c>
      <c r="C270" s="29" t="s">
        <v>181</v>
      </c>
      <c r="D270" s="234"/>
      <c r="E270" s="263">
        <v>1500</v>
      </c>
      <c r="F270" s="235">
        <v>2000</v>
      </c>
      <c r="G270" s="228">
        <v>2000</v>
      </c>
    </row>
    <row r="271" spans="1:7" ht="15.75">
      <c r="A271" s="27"/>
      <c r="B271" s="35"/>
      <c r="C271" s="29"/>
      <c r="D271" s="234"/>
      <c r="E271" s="262"/>
      <c r="F271" s="232"/>
      <c r="G271" s="227"/>
    </row>
    <row r="272" spans="1:7" s="33" customFormat="1" ht="15.75">
      <c r="A272" s="37" t="s">
        <v>182</v>
      </c>
      <c r="B272" s="31"/>
      <c r="C272" s="32"/>
      <c r="D272" s="230">
        <f>D273+D274+D276+D277+D284+D285+D291</f>
        <v>13604</v>
      </c>
      <c r="E272" s="261">
        <f>E273+E274+E275+E291</f>
        <v>14675</v>
      </c>
      <c r="F272" s="231">
        <f>F273+F274+F275+F291</f>
        <v>16030</v>
      </c>
      <c r="G272" s="226">
        <f>G273+G274+G275+G291</f>
        <v>17390</v>
      </c>
    </row>
    <row r="273" spans="1:9" ht="15.75">
      <c r="A273" s="47"/>
      <c r="B273" s="45">
        <v>610</v>
      </c>
      <c r="C273" s="44" t="s">
        <v>36</v>
      </c>
      <c r="D273" s="233">
        <v>7100</v>
      </c>
      <c r="E273" s="262">
        <v>7600</v>
      </c>
      <c r="F273" s="232">
        <v>8200</v>
      </c>
      <c r="G273" s="227">
        <v>8800</v>
      </c>
      <c r="I273" s="40"/>
    </row>
    <row r="274" spans="1:7" ht="15.75">
      <c r="A274" s="27"/>
      <c r="B274" s="43">
        <v>620</v>
      </c>
      <c r="C274" s="44" t="s">
        <v>37</v>
      </c>
      <c r="D274" s="233">
        <v>2735</v>
      </c>
      <c r="E274" s="262">
        <v>2900</v>
      </c>
      <c r="F274" s="232">
        <v>3100</v>
      </c>
      <c r="G274" s="227">
        <v>3300</v>
      </c>
    </row>
    <row r="275" spans="1:7" s="19" customFormat="1" ht="15.75">
      <c r="A275" s="42"/>
      <c r="B275" s="45">
        <v>630</v>
      </c>
      <c r="C275" s="46" t="s">
        <v>38</v>
      </c>
      <c r="D275" s="232"/>
      <c r="E275" s="262">
        <f>E276+E277+E284+E285</f>
        <v>4150</v>
      </c>
      <c r="F275" s="232">
        <f>F276+F277+F284+F285</f>
        <v>4700</v>
      </c>
      <c r="G275" s="227">
        <f>G276+G277+G284+G285</f>
        <v>5250</v>
      </c>
    </row>
    <row r="276" spans="1:7" s="19" customFormat="1" ht="15.75">
      <c r="A276" s="42"/>
      <c r="B276" s="45">
        <v>632</v>
      </c>
      <c r="C276" s="44" t="s">
        <v>43</v>
      </c>
      <c r="D276" s="233">
        <v>1702</v>
      </c>
      <c r="E276" s="262">
        <v>1900</v>
      </c>
      <c r="F276" s="232">
        <v>2100</v>
      </c>
      <c r="G276" s="227">
        <v>2300</v>
      </c>
    </row>
    <row r="277" spans="1:7" s="19" customFormat="1" ht="15.75">
      <c r="A277" s="42"/>
      <c r="B277" s="45">
        <v>633</v>
      </c>
      <c r="C277" s="46" t="s">
        <v>46</v>
      </c>
      <c r="D277" s="232">
        <v>1352</v>
      </c>
      <c r="E277" s="262">
        <f>SUM(E278:E283)</f>
        <v>1500</v>
      </c>
      <c r="F277" s="232">
        <f>SUM(F278:F283)</f>
        <v>1700</v>
      </c>
      <c r="G277" s="227">
        <f>SUM(G278:G283)</f>
        <v>1900</v>
      </c>
    </row>
    <row r="278" spans="1:7" ht="15" outlineLevel="1">
      <c r="A278" s="27"/>
      <c r="B278" s="35">
        <v>633001</v>
      </c>
      <c r="C278" s="29" t="s">
        <v>47</v>
      </c>
      <c r="D278" s="234"/>
      <c r="E278" s="263">
        <v>100</v>
      </c>
      <c r="F278" s="235">
        <v>150</v>
      </c>
      <c r="G278" s="228">
        <v>200</v>
      </c>
    </row>
    <row r="279" spans="1:7" ht="15" outlineLevel="1">
      <c r="A279" s="27"/>
      <c r="B279" s="35">
        <v>633004</v>
      </c>
      <c r="C279" s="29" t="s">
        <v>130</v>
      </c>
      <c r="D279" s="234"/>
      <c r="E279" s="263">
        <v>50</v>
      </c>
      <c r="F279" s="235">
        <v>70</v>
      </c>
      <c r="G279" s="228">
        <v>100</v>
      </c>
    </row>
    <row r="280" spans="1:7" ht="15" outlineLevel="1">
      <c r="A280" s="27"/>
      <c r="B280" s="35">
        <v>633006</v>
      </c>
      <c r="C280" s="29" t="s">
        <v>50</v>
      </c>
      <c r="D280" s="234"/>
      <c r="E280" s="263">
        <v>415</v>
      </c>
      <c r="F280" s="235">
        <v>445</v>
      </c>
      <c r="G280" s="228">
        <v>500</v>
      </c>
    </row>
    <row r="281" spans="1:7" ht="15" outlineLevel="1">
      <c r="A281" s="27"/>
      <c r="B281" s="35">
        <v>633009</v>
      </c>
      <c r="C281" s="29" t="s">
        <v>51</v>
      </c>
      <c r="D281" s="234"/>
      <c r="E281" s="263">
        <v>5</v>
      </c>
      <c r="F281" s="235">
        <v>5</v>
      </c>
      <c r="G281" s="228">
        <v>5</v>
      </c>
    </row>
    <row r="282" spans="1:7" ht="15" outlineLevel="1">
      <c r="A282" s="27"/>
      <c r="B282" s="35">
        <v>633010</v>
      </c>
      <c r="C282" s="29" t="s">
        <v>132</v>
      </c>
      <c r="D282" s="234"/>
      <c r="E282" s="263">
        <v>30</v>
      </c>
      <c r="F282" s="235">
        <v>30</v>
      </c>
      <c r="G282" s="228">
        <v>35</v>
      </c>
    </row>
    <row r="283" spans="1:7" ht="15" outlineLevel="1">
      <c r="A283" s="27"/>
      <c r="B283" s="35">
        <v>633011</v>
      </c>
      <c r="C283" s="29" t="s">
        <v>84</v>
      </c>
      <c r="D283" s="234"/>
      <c r="E283" s="263">
        <v>900</v>
      </c>
      <c r="F283" s="235">
        <v>1000</v>
      </c>
      <c r="G283" s="228">
        <v>1060</v>
      </c>
    </row>
    <row r="284" spans="1:7" s="19" customFormat="1" ht="15.75" outlineLevel="1">
      <c r="A284" s="42"/>
      <c r="B284" s="45">
        <v>635</v>
      </c>
      <c r="C284" s="46" t="s">
        <v>59</v>
      </c>
      <c r="D284" s="232">
        <v>366</v>
      </c>
      <c r="E284" s="262">
        <v>400</v>
      </c>
      <c r="F284" s="232">
        <v>500</v>
      </c>
      <c r="G284" s="227">
        <v>600</v>
      </c>
    </row>
    <row r="285" spans="1:9" s="19" customFormat="1" ht="15.75">
      <c r="A285" s="42"/>
      <c r="B285" s="45">
        <v>637</v>
      </c>
      <c r="C285" s="46" t="s">
        <v>62</v>
      </c>
      <c r="D285" s="232">
        <v>330</v>
      </c>
      <c r="E285" s="262">
        <f>SUM(E286:E290)</f>
        <v>350</v>
      </c>
      <c r="F285" s="232">
        <f>SUM(F286:F290)</f>
        <v>400</v>
      </c>
      <c r="G285" s="227">
        <f>SUM(G286:G290)</f>
        <v>450</v>
      </c>
      <c r="I285" s="71"/>
    </row>
    <row r="286" spans="1:7" ht="15" outlineLevel="2">
      <c r="A286" s="27"/>
      <c r="B286" s="35">
        <v>637004</v>
      </c>
      <c r="C286" s="29" t="s">
        <v>66</v>
      </c>
      <c r="D286" s="234"/>
      <c r="E286" s="263">
        <v>80</v>
      </c>
      <c r="F286" s="235">
        <v>80</v>
      </c>
      <c r="G286" s="228">
        <v>90</v>
      </c>
    </row>
    <row r="287" spans="1:7" ht="15" outlineLevel="2">
      <c r="A287" s="27"/>
      <c r="B287" s="35">
        <v>637012</v>
      </c>
      <c r="C287" s="29" t="s">
        <v>68</v>
      </c>
      <c r="D287" s="234"/>
      <c r="E287" s="263">
        <v>60</v>
      </c>
      <c r="F287" s="235">
        <v>80</v>
      </c>
      <c r="G287" s="228">
        <v>90</v>
      </c>
    </row>
    <row r="288" spans="1:7" ht="15" outlineLevel="2">
      <c r="A288" s="27"/>
      <c r="B288" s="35">
        <v>637015</v>
      </c>
      <c r="C288" s="29" t="s">
        <v>70</v>
      </c>
      <c r="D288" s="234"/>
      <c r="E288" s="263">
        <v>80</v>
      </c>
      <c r="F288" s="235">
        <v>90</v>
      </c>
      <c r="G288" s="228">
        <v>100</v>
      </c>
    </row>
    <row r="289" spans="1:7" ht="15" outlineLevel="2">
      <c r="A289" s="27"/>
      <c r="B289" s="35">
        <v>637016</v>
      </c>
      <c r="C289" s="29" t="s">
        <v>71</v>
      </c>
      <c r="D289" s="234"/>
      <c r="E289" s="263">
        <v>80</v>
      </c>
      <c r="F289" s="235">
        <v>100</v>
      </c>
      <c r="G289" s="228">
        <v>100</v>
      </c>
    </row>
    <row r="290" spans="1:7" ht="15" outlineLevel="2">
      <c r="A290" s="27"/>
      <c r="B290" s="35">
        <v>637027</v>
      </c>
      <c r="C290" s="29" t="s">
        <v>72</v>
      </c>
      <c r="D290" s="234"/>
      <c r="E290" s="263">
        <v>50</v>
      </c>
      <c r="F290" s="235">
        <v>50</v>
      </c>
      <c r="G290" s="228">
        <v>70</v>
      </c>
    </row>
    <row r="291" spans="1:7" s="19" customFormat="1" ht="15.75" outlineLevel="1">
      <c r="A291" s="42"/>
      <c r="B291" s="45">
        <v>640</v>
      </c>
      <c r="C291" s="44" t="s">
        <v>149</v>
      </c>
      <c r="D291" s="233">
        <v>19</v>
      </c>
      <c r="E291" s="262">
        <v>25</v>
      </c>
      <c r="F291" s="232">
        <v>30</v>
      </c>
      <c r="G291" s="227">
        <v>40</v>
      </c>
    </row>
    <row r="292" spans="1:15" ht="15" outlineLevel="1">
      <c r="A292" s="27"/>
      <c r="B292" s="35">
        <v>642015</v>
      </c>
      <c r="C292" s="29" t="s">
        <v>144</v>
      </c>
      <c r="D292" s="234"/>
      <c r="E292" s="263">
        <v>25</v>
      </c>
      <c r="F292" s="235">
        <v>30</v>
      </c>
      <c r="G292" s="228">
        <v>40</v>
      </c>
      <c r="M292" s="26">
        <v>2007</v>
      </c>
      <c r="N292" s="26">
        <v>2008</v>
      </c>
      <c r="O292" s="26">
        <v>2009</v>
      </c>
    </row>
    <row r="293" spans="1:12" ht="15" outlineLevel="1">
      <c r="A293" s="27"/>
      <c r="B293" s="28"/>
      <c r="C293" s="29"/>
      <c r="D293" s="234"/>
      <c r="E293" s="263"/>
      <c r="F293" s="235"/>
      <c r="G293" s="228"/>
      <c r="L293" s="26" t="s">
        <v>183</v>
      </c>
    </row>
    <row r="294" spans="1:7" s="33" customFormat="1" ht="15.75">
      <c r="A294" s="37" t="s">
        <v>185</v>
      </c>
      <c r="B294" s="31"/>
      <c r="C294" s="32"/>
      <c r="D294" s="230">
        <f>55217+8915+7891</f>
        <v>72023</v>
      </c>
      <c r="E294" s="261">
        <f aca="true" t="shared" si="2" ref="E294:G295">E295</f>
        <v>84769</v>
      </c>
      <c r="F294" s="231">
        <f t="shared" si="2"/>
        <v>89050</v>
      </c>
      <c r="G294" s="226">
        <f t="shared" si="2"/>
        <v>95301</v>
      </c>
    </row>
    <row r="295" spans="1:7" ht="15.75">
      <c r="A295" s="42"/>
      <c r="B295" s="43">
        <v>641</v>
      </c>
      <c r="C295" s="44" t="s">
        <v>87</v>
      </c>
      <c r="D295" s="233"/>
      <c r="E295" s="262">
        <f t="shared" si="2"/>
        <v>84769</v>
      </c>
      <c r="F295" s="232">
        <f t="shared" si="2"/>
        <v>89050</v>
      </c>
      <c r="G295" s="227">
        <f t="shared" si="2"/>
        <v>95301</v>
      </c>
    </row>
    <row r="296" spans="1:7" ht="15">
      <c r="A296" s="27"/>
      <c r="B296" s="35">
        <v>641006</v>
      </c>
      <c r="C296" s="29" t="s">
        <v>184</v>
      </c>
      <c r="D296" s="234"/>
      <c r="E296" s="263">
        <f>73705+11064</f>
        <v>84769</v>
      </c>
      <c r="F296" s="235">
        <f>77212+11838</f>
        <v>89050</v>
      </c>
      <c r="G296" s="228">
        <f>82634+12667</f>
        <v>95301</v>
      </c>
    </row>
    <row r="297" spans="1:7" ht="15.75">
      <c r="A297" s="42"/>
      <c r="B297" s="45"/>
      <c r="C297" s="44"/>
      <c r="D297" s="233"/>
      <c r="E297" s="262"/>
      <c r="F297" s="232"/>
      <c r="G297" s="227"/>
    </row>
    <row r="298" spans="1:7" s="33" customFormat="1" ht="15.75">
      <c r="A298" s="37" t="s">
        <v>193</v>
      </c>
      <c r="B298" s="31"/>
      <c r="C298" s="32"/>
      <c r="D298" s="230">
        <f>D300+D301</f>
        <v>35567</v>
      </c>
      <c r="E298" s="261">
        <f>E299</f>
        <v>32781</v>
      </c>
      <c r="F298" s="231">
        <f>F299</f>
        <v>35075</v>
      </c>
      <c r="G298" s="226">
        <f>G299</f>
        <v>37530</v>
      </c>
    </row>
    <row r="299" spans="1:7" ht="15.75">
      <c r="A299" s="42"/>
      <c r="B299" s="43">
        <v>641</v>
      </c>
      <c r="C299" s="44" t="s">
        <v>87</v>
      </c>
      <c r="D299" s="233"/>
      <c r="E299" s="262">
        <f>SUM(E300:E301)</f>
        <v>32781</v>
      </c>
      <c r="F299" s="232">
        <f>SUM(F300:F301)</f>
        <v>35075</v>
      </c>
      <c r="G299" s="227">
        <f>SUM(G300:G301)</f>
        <v>37530</v>
      </c>
    </row>
    <row r="300" spans="1:7" ht="15">
      <c r="A300" s="27"/>
      <c r="B300" s="35">
        <v>641006</v>
      </c>
      <c r="C300" s="29" t="s">
        <v>186</v>
      </c>
      <c r="D300" s="234">
        <v>21541</v>
      </c>
      <c r="E300" s="263">
        <v>20247</v>
      </c>
      <c r="F300" s="235">
        <v>21664</v>
      </c>
      <c r="G300" s="228">
        <v>23180</v>
      </c>
    </row>
    <row r="301" spans="1:7" ht="15">
      <c r="A301" s="27"/>
      <c r="B301" s="35">
        <v>641006</v>
      </c>
      <c r="C301" s="29" t="s">
        <v>187</v>
      </c>
      <c r="D301" s="234">
        <v>14026</v>
      </c>
      <c r="E301" s="263">
        <v>12534</v>
      </c>
      <c r="F301" s="235">
        <v>13411</v>
      </c>
      <c r="G301" s="228">
        <v>14350</v>
      </c>
    </row>
    <row r="302" spans="1:7" ht="15.75">
      <c r="A302" s="42"/>
      <c r="B302" s="45"/>
      <c r="C302" s="44"/>
      <c r="D302" s="233"/>
      <c r="E302" s="262"/>
      <c r="F302" s="232"/>
      <c r="G302" s="227"/>
    </row>
    <row r="303" spans="1:7" s="33" customFormat="1" ht="15.75">
      <c r="A303" s="37" t="s">
        <v>89</v>
      </c>
      <c r="B303" s="328"/>
      <c r="C303" s="329"/>
      <c r="D303" s="230">
        <v>24147</v>
      </c>
      <c r="E303" s="261">
        <f aca="true" t="shared" si="3" ref="E303:G304">E304</f>
        <v>32179</v>
      </c>
      <c r="F303" s="231">
        <f t="shared" si="3"/>
        <v>34432</v>
      </c>
      <c r="G303" s="226">
        <f t="shared" si="3"/>
        <v>36842</v>
      </c>
    </row>
    <row r="304" spans="1:7" ht="15.75">
      <c r="A304" s="42"/>
      <c r="B304" s="43">
        <v>641</v>
      </c>
      <c r="C304" s="44" t="s">
        <v>87</v>
      </c>
      <c r="D304" s="233"/>
      <c r="E304" s="262">
        <f t="shared" si="3"/>
        <v>32179</v>
      </c>
      <c r="F304" s="232">
        <f t="shared" si="3"/>
        <v>34432</v>
      </c>
      <c r="G304" s="227">
        <f t="shared" si="3"/>
        <v>36842</v>
      </c>
    </row>
    <row r="305" spans="1:7" ht="15.75" outlineLevel="1">
      <c r="A305" s="27"/>
      <c r="B305" s="35">
        <v>641006</v>
      </c>
      <c r="C305" s="29" t="s">
        <v>188</v>
      </c>
      <c r="D305" s="234"/>
      <c r="E305" s="262">
        <v>32179</v>
      </c>
      <c r="F305" s="232">
        <v>34432</v>
      </c>
      <c r="G305" s="227">
        <v>36842</v>
      </c>
    </row>
    <row r="306" spans="1:7" ht="15.75" outlineLevel="1">
      <c r="A306" s="27"/>
      <c r="B306" s="35"/>
      <c r="C306" s="29"/>
      <c r="D306" s="234"/>
      <c r="E306" s="262"/>
      <c r="F306" s="232"/>
      <c r="G306" s="227"/>
    </row>
    <row r="307" spans="1:7" s="33" customFormat="1" ht="15.75">
      <c r="A307" s="37" t="s">
        <v>189</v>
      </c>
      <c r="B307" s="328"/>
      <c r="C307" s="329"/>
      <c r="D307" s="230">
        <v>7474</v>
      </c>
      <c r="E307" s="261">
        <f aca="true" t="shared" si="4" ref="E307:G308">E308</f>
        <v>11969</v>
      </c>
      <c r="F307" s="231">
        <f t="shared" si="4"/>
        <v>12807</v>
      </c>
      <c r="G307" s="226">
        <f t="shared" si="4"/>
        <v>13703</v>
      </c>
    </row>
    <row r="308" spans="1:7" ht="15.75">
      <c r="A308" s="42"/>
      <c r="B308" s="43">
        <v>641</v>
      </c>
      <c r="C308" s="44" t="s">
        <v>87</v>
      </c>
      <c r="D308" s="233"/>
      <c r="E308" s="262">
        <f t="shared" si="4"/>
        <v>11969</v>
      </c>
      <c r="F308" s="232">
        <f t="shared" si="4"/>
        <v>12807</v>
      </c>
      <c r="G308" s="227">
        <f t="shared" si="4"/>
        <v>13703</v>
      </c>
    </row>
    <row r="309" spans="1:7" ht="15.75" outlineLevel="1">
      <c r="A309" s="27"/>
      <c r="B309" s="35">
        <v>641006</v>
      </c>
      <c r="C309" s="29" t="s">
        <v>190</v>
      </c>
      <c r="D309" s="234"/>
      <c r="E309" s="262">
        <v>11969</v>
      </c>
      <c r="F309" s="232">
        <v>12807</v>
      </c>
      <c r="G309" s="227">
        <v>13703</v>
      </c>
    </row>
    <row r="310" spans="1:7" ht="15.75" outlineLevel="1">
      <c r="A310" s="27"/>
      <c r="B310" s="35"/>
      <c r="C310" s="29"/>
      <c r="D310" s="234"/>
      <c r="E310" s="262"/>
      <c r="F310" s="232"/>
      <c r="G310" s="227"/>
    </row>
    <row r="311" spans="1:8" s="33" customFormat="1" ht="15.75">
      <c r="A311" s="37" t="s">
        <v>191</v>
      </c>
      <c r="B311" s="328"/>
      <c r="C311" s="329"/>
      <c r="D311" s="230">
        <v>3619</v>
      </c>
      <c r="E311" s="261">
        <f aca="true" t="shared" si="5" ref="E311:G312">E312</f>
        <v>4350</v>
      </c>
      <c r="F311" s="231">
        <f t="shared" si="5"/>
        <v>4655</v>
      </c>
      <c r="G311" s="226">
        <f t="shared" si="5"/>
        <v>4980</v>
      </c>
      <c r="H311" s="34"/>
    </row>
    <row r="312" spans="1:7" ht="15.75">
      <c r="A312" s="42"/>
      <c r="B312" s="43">
        <v>641</v>
      </c>
      <c r="C312" s="44" t="s">
        <v>87</v>
      </c>
      <c r="D312" s="233"/>
      <c r="E312" s="262">
        <f t="shared" si="5"/>
        <v>4350</v>
      </c>
      <c r="F312" s="232">
        <f t="shared" si="5"/>
        <v>4655</v>
      </c>
      <c r="G312" s="227">
        <f t="shared" si="5"/>
        <v>4980</v>
      </c>
    </row>
    <row r="313" spans="1:7" ht="15.75" outlineLevel="1">
      <c r="A313" s="27"/>
      <c r="B313" s="35">
        <v>641006</v>
      </c>
      <c r="C313" s="29" t="s">
        <v>192</v>
      </c>
      <c r="D313" s="234"/>
      <c r="E313" s="262">
        <v>4350</v>
      </c>
      <c r="F313" s="232">
        <v>4655</v>
      </c>
      <c r="G313" s="227">
        <v>4980</v>
      </c>
    </row>
    <row r="314" spans="1:7" ht="15.75" outlineLevel="1">
      <c r="A314" s="27"/>
      <c r="B314" s="35"/>
      <c r="C314" s="29"/>
      <c r="D314" s="234"/>
      <c r="E314" s="262"/>
      <c r="F314" s="232"/>
      <c r="G314" s="227"/>
    </row>
    <row r="315" spans="1:8" s="33" customFormat="1" ht="15.75">
      <c r="A315" s="37" t="s">
        <v>197</v>
      </c>
      <c r="B315" s="328"/>
      <c r="C315" s="329"/>
      <c r="D315" s="230">
        <f>D316+D317+D319+D320+D329+D330+D331+D339</f>
        <v>8720</v>
      </c>
      <c r="E315" s="261">
        <f>E316+E317+E318+E339</f>
        <v>9585</v>
      </c>
      <c r="F315" s="231">
        <f>F316+F317+F318+F339</f>
        <v>10285</v>
      </c>
      <c r="G315" s="226">
        <f>G316+G317+G318+G339</f>
        <v>10785</v>
      </c>
      <c r="H315" s="34"/>
    </row>
    <row r="316" spans="1:9" ht="15.75">
      <c r="A316" s="47"/>
      <c r="B316" s="45">
        <v>610</v>
      </c>
      <c r="C316" s="44" t="s">
        <v>36</v>
      </c>
      <c r="D316" s="233">
        <v>1750</v>
      </c>
      <c r="E316" s="262">
        <v>1900</v>
      </c>
      <c r="F316" s="232">
        <v>2100</v>
      </c>
      <c r="G316" s="227">
        <v>2300</v>
      </c>
      <c r="I316" s="40"/>
    </row>
    <row r="317" spans="1:7" ht="15.75">
      <c r="A317" s="27"/>
      <c r="B317" s="43">
        <v>620</v>
      </c>
      <c r="C317" s="44" t="s">
        <v>37</v>
      </c>
      <c r="D317" s="233">
        <v>650</v>
      </c>
      <c r="E317" s="262">
        <v>700</v>
      </c>
      <c r="F317" s="232">
        <v>800</v>
      </c>
      <c r="G317" s="227">
        <v>900</v>
      </c>
    </row>
    <row r="318" spans="1:7" s="19" customFormat="1" ht="15.75">
      <c r="A318" s="42"/>
      <c r="B318" s="45">
        <v>630</v>
      </c>
      <c r="C318" s="46" t="s">
        <v>38</v>
      </c>
      <c r="D318" s="232"/>
      <c r="E318" s="262">
        <f>E319+E320+E329+E330+E331</f>
        <v>6960</v>
      </c>
      <c r="F318" s="232">
        <f>F319+F320+F329+F330+F331</f>
        <v>7355</v>
      </c>
      <c r="G318" s="227">
        <f>G319+G320+G329+G330+G331</f>
        <v>7555</v>
      </c>
    </row>
    <row r="319" spans="1:7" s="19" customFormat="1" ht="15.75">
      <c r="A319" s="42"/>
      <c r="B319" s="45">
        <v>632</v>
      </c>
      <c r="C319" s="44" t="s">
        <v>43</v>
      </c>
      <c r="D319" s="233">
        <v>1535</v>
      </c>
      <c r="E319" s="262">
        <v>1700</v>
      </c>
      <c r="F319" s="232">
        <v>1900</v>
      </c>
      <c r="G319" s="227">
        <v>1900</v>
      </c>
    </row>
    <row r="320" spans="1:7" s="19" customFormat="1" ht="15.75">
      <c r="A320" s="42"/>
      <c r="B320" s="45">
        <v>633</v>
      </c>
      <c r="C320" s="46" t="s">
        <v>46</v>
      </c>
      <c r="D320" s="232">
        <v>4213</v>
      </c>
      <c r="E320" s="262">
        <f>SUM(E321:E328)</f>
        <v>4700</v>
      </c>
      <c r="F320" s="232">
        <f>SUM(F321:F328)</f>
        <v>5000</v>
      </c>
      <c r="G320" s="227">
        <f>SUM(G321:G328)</f>
        <v>5200</v>
      </c>
    </row>
    <row r="321" spans="1:7" ht="15" outlineLevel="1">
      <c r="A321" s="27"/>
      <c r="B321" s="35">
        <v>633001</v>
      </c>
      <c r="C321" s="29" t="s">
        <v>47</v>
      </c>
      <c r="D321" s="234"/>
      <c r="E321" s="263">
        <v>500</v>
      </c>
      <c r="F321" s="235">
        <v>300</v>
      </c>
      <c r="G321" s="228">
        <v>300</v>
      </c>
    </row>
    <row r="322" spans="1:7" ht="15" outlineLevel="1">
      <c r="A322" s="27"/>
      <c r="B322" s="35">
        <v>633002</v>
      </c>
      <c r="C322" s="29" t="s">
        <v>49</v>
      </c>
      <c r="D322" s="234"/>
      <c r="E322" s="263">
        <v>5</v>
      </c>
      <c r="F322" s="235">
        <v>20</v>
      </c>
      <c r="G322" s="228">
        <v>20</v>
      </c>
    </row>
    <row r="323" spans="1:7" ht="15" outlineLevel="1">
      <c r="A323" s="27"/>
      <c r="B323" s="35">
        <v>633004</v>
      </c>
      <c r="C323" s="29" t="s">
        <v>130</v>
      </c>
      <c r="D323" s="234"/>
      <c r="E323" s="263">
        <v>200</v>
      </c>
      <c r="F323" s="235">
        <v>300</v>
      </c>
      <c r="G323" s="228">
        <v>300</v>
      </c>
    </row>
    <row r="324" spans="1:7" ht="15" outlineLevel="1">
      <c r="A324" s="27"/>
      <c r="B324" s="35">
        <v>633006</v>
      </c>
      <c r="C324" s="29" t="s">
        <v>50</v>
      </c>
      <c r="D324" s="234"/>
      <c r="E324" s="263">
        <v>170</v>
      </c>
      <c r="F324" s="235">
        <v>250</v>
      </c>
      <c r="G324" s="228">
        <v>320</v>
      </c>
    </row>
    <row r="325" spans="1:7" ht="15" outlineLevel="1">
      <c r="A325" s="27"/>
      <c r="B325" s="35">
        <v>633009</v>
      </c>
      <c r="C325" s="29" t="s">
        <v>51</v>
      </c>
      <c r="D325" s="234"/>
      <c r="E325" s="263">
        <v>5</v>
      </c>
      <c r="F325" s="235">
        <v>10</v>
      </c>
      <c r="G325" s="228">
        <v>20</v>
      </c>
    </row>
    <row r="326" spans="1:7" ht="15" outlineLevel="1">
      <c r="A326" s="27"/>
      <c r="B326" s="35">
        <v>633010</v>
      </c>
      <c r="C326" s="29" t="s">
        <v>132</v>
      </c>
      <c r="D326" s="234"/>
      <c r="E326" s="263">
        <v>10</v>
      </c>
      <c r="F326" s="235">
        <v>10</v>
      </c>
      <c r="G326" s="228">
        <v>10</v>
      </c>
    </row>
    <row r="327" spans="1:7" ht="15" outlineLevel="1">
      <c r="A327" s="27"/>
      <c r="B327" s="35">
        <v>633011</v>
      </c>
      <c r="C327" s="29" t="s">
        <v>84</v>
      </c>
      <c r="D327" s="234"/>
      <c r="E327" s="263">
        <v>3800</v>
      </c>
      <c r="F327" s="235">
        <v>4100</v>
      </c>
      <c r="G327" s="228">
        <v>4220</v>
      </c>
    </row>
    <row r="328" spans="1:7" ht="15" outlineLevel="1">
      <c r="A328" s="27"/>
      <c r="B328" s="35">
        <v>633013</v>
      </c>
      <c r="C328" s="29" t="s">
        <v>198</v>
      </c>
      <c r="D328" s="234"/>
      <c r="E328" s="263">
        <v>10</v>
      </c>
      <c r="F328" s="235">
        <v>10</v>
      </c>
      <c r="G328" s="228">
        <v>10</v>
      </c>
    </row>
    <row r="329" spans="1:7" s="19" customFormat="1" ht="15.75" outlineLevel="1">
      <c r="A329" s="42"/>
      <c r="B329" s="43">
        <v>634</v>
      </c>
      <c r="C329" s="44" t="s">
        <v>54</v>
      </c>
      <c r="D329" s="233">
        <v>43</v>
      </c>
      <c r="E329" s="262">
        <v>50</v>
      </c>
      <c r="F329" s="232">
        <v>55</v>
      </c>
      <c r="G329" s="227">
        <v>55</v>
      </c>
    </row>
    <row r="330" spans="1:7" s="19" customFormat="1" ht="15.75" outlineLevel="1">
      <c r="A330" s="42"/>
      <c r="B330" s="45">
        <v>635</v>
      </c>
      <c r="C330" s="46" t="s">
        <v>59</v>
      </c>
      <c r="D330" s="232">
        <v>211</v>
      </c>
      <c r="E330" s="262">
        <v>220</v>
      </c>
      <c r="F330" s="232">
        <v>100</v>
      </c>
      <c r="G330" s="227">
        <v>100</v>
      </c>
    </row>
    <row r="331" spans="1:9" s="19" customFormat="1" ht="15.75">
      <c r="A331" s="42"/>
      <c r="B331" s="45">
        <v>637</v>
      </c>
      <c r="C331" s="46" t="s">
        <v>62</v>
      </c>
      <c r="D331" s="232">
        <v>299</v>
      </c>
      <c r="E331" s="262">
        <f>SUM(E332:E338)</f>
        <v>290</v>
      </c>
      <c r="F331" s="232">
        <f>SUM(F332:F338)</f>
        <v>300</v>
      </c>
      <c r="G331" s="227">
        <f>SUM(G332:G338)</f>
        <v>300</v>
      </c>
      <c r="I331" s="71"/>
    </row>
    <row r="332" spans="1:9" ht="15">
      <c r="A332" s="27"/>
      <c r="B332" s="35">
        <v>637002</v>
      </c>
      <c r="C332" s="41" t="s">
        <v>199</v>
      </c>
      <c r="D332" s="235"/>
      <c r="E332" s="263">
        <v>55</v>
      </c>
      <c r="F332" s="235">
        <v>60</v>
      </c>
      <c r="G332" s="228">
        <v>60</v>
      </c>
      <c r="I332" s="40"/>
    </row>
    <row r="333" spans="1:7" ht="15" outlineLevel="2">
      <c r="A333" s="27"/>
      <c r="B333" s="35">
        <v>637004</v>
      </c>
      <c r="C333" s="29" t="s">
        <v>66</v>
      </c>
      <c r="D333" s="234"/>
      <c r="E333" s="263">
        <v>35</v>
      </c>
      <c r="F333" s="235">
        <v>35</v>
      </c>
      <c r="G333" s="228">
        <v>35</v>
      </c>
    </row>
    <row r="334" spans="1:7" ht="15" outlineLevel="2">
      <c r="A334" s="27"/>
      <c r="B334" s="35">
        <v>637012</v>
      </c>
      <c r="C334" s="29" t="s">
        <v>68</v>
      </c>
      <c r="D334" s="234"/>
      <c r="E334" s="263">
        <v>80</v>
      </c>
      <c r="F334" s="235">
        <v>80</v>
      </c>
      <c r="G334" s="228">
        <v>80</v>
      </c>
    </row>
    <row r="335" spans="1:7" ht="15" outlineLevel="2">
      <c r="A335" s="27"/>
      <c r="B335" s="35">
        <v>637014</v>
      </c>
      <c r="C335" s="29" t="s">
        <v>69</v>
      </c>
      <c r="D335" s="234"/>
      <c r="E335" s="263">
        <v>30</v>
      </c>
      <c r="F335" s="235">
        <v>30</v>
      </c>
      <c r="G335" s="228">
        <v>30</v>
      </c>
    </row>
    <row r="336" spans="1:7" ht="15" outlineLevel="2">
      <c r="A336" s="27"/>
      <c r="B336" s="35">
        <v>637015</v>
      </c>
      <c r="C336" s="29" t="s">
        <v>70</v>
      </c>
      <c r="D336" s="234"/>
      <c r="E336" s="263">
        <v>10</v>
      </c>
      <c r="F336" s="235">
        <v>10</v>
      </c>
      <c r="G336" s="228">
        <v>10</v>
      </c>
    </row>
    <row r="337" spans="1:7" ht="15" outlineLevel="2">
      <c r="A337" s="27"/>
      <c r="B337" s="35">
        <v>637016</v>
      </c>
      <c r="C337" s="29" t="s">
        <v>71</v>
      </c>
      <c r="D337" s="234"/>
      <c r="E337" s="263">
        <v>30</v>
      </c>
      <c r="F337" s="235">
        <v>35</v>
      </c>
      <c r="G337" s="228">
        <v>35</v>
      </c>
    </row>
    <row r="338" spans="1:7" ht="15" outlineLevel="2">
      <c r="A338" s="27"/>
      <c r="B338" s="35">
        <v>637027</v>
      </c>
      <c r="C338" s="29" t="s">
        <v>72</v>
      </c>
      <c r="D338" s="234"/>
      <c r="E338" s="263">
        <v>50</v>
      </c>
      <c r="F338" s="235">
        <v>50</v>
      </c>
      <c r="G338" s="228">
        <v>50</v>
      </c>
    </row>
    <row r="339" spans="1:7" s="19" customFormat="1" ht="15.75" outlineLevel="1">
      <c r="A339" s="42"/>
      <c r="B339" s="45">
        <v>640</v>
      </c>
      <c r="C339" s="44" t="s">
        <v>149</v>
      </c>
      <c r="D339" s="233">
        <v>19</v>
      </c>
      <c r="E339" s="262">
        <v>25</v>
      </c>
      <c r="F339" s="232">
        <v>30</v>
      </c>
      <c r="G339" s="227">
        <v>30</v>
      </c>
    </row>
    <row r="340" spans="1:15" ht="15" outlineLevel="1">
      <c r="A340" s="27"/>
      <c r="B340" s="35">
        <v>642015</v>
      </c>
      <c r="C340" s="29" t="s">
        <v>144</v>
      </c>
      <c r="D340" s="234"/>
      <c r="E340" s="263">
        <v>25</v>
      </c>
      <c r="F340" s="235">
        <v>30</v>
      </c>
      <c r="G340" s="228">
        <v>30</v>
      </c>
      <c r="M340" s="26">
        <v>2007</v>
      </c>
      <c r="N340" s="26">
        <v>2008</v>
      </c>
      <c r="O340" s="26">
        <v>2009</v>
      </c>
    </row>
    <row r="341" spans="1:7" ht="15.75" outlineLevel="1">
      <c r="A341" s="27"/>
      <c r="B341" s="35"/>
      <c r="C341" s="29"/>
      <c r="D341" s="234"/>
      <c r="E341" s="262"/>
      <c r="F341" s="232"/>
      <c r="G341" s="227"/>
    </row>
    <row r="342" spans="1:8" s="33" customFormat="1" ht="15.75">
      <c r="A342" s="37" t="s">
        <v>200</v>
      </c>
      <c r="B342" s="328"/>
      <c r="C342" s="329"/>
      <c r="D342" s="230">
        <f>D343+D344+D346+D347+D353+D355+D360</f>
        <v>14498</v>
      </c>
      <c r="E342" s="261">
        <f>E343+E344+E345+E360</f>
        <v>15995</v>
      </c>
      <c r="F342" s="231">
        <f>F343+F344+F345+F360</f>
        <v>17242</v>
      </c>
      <c r="G342" s="226">
        <f>G343+G344+G345+G360</f>
        <v>18559</v>
      </c>
      <c r="H342" s="34"/>
    </row>
    <row r="343" spans="1:9" ht="15.75">
      <c r="A343" s="47"/>
      <c r="B343" s="45">
        <v>610</v>
      </c>
      <c r="C343" s="44" t="s">
        <v>36</v>
      </c>
      <c r="D343" s="233">
        <v>10300</v>
      </c>
      <c r="E343" s="262">
        <v>11000</v>
      </c>
      <c r="F343" s="232">
        <v>12000</v>
      </c>
      <c r="G343" s="227">
        <v>13000</v>
      </c>
      <c r="I343" s="40"/>
    </row>
    <row r="344" spans="1:7" ht="15.75">
      <c r="A344" s="27"/>
      <c r="B344" s="43">
        <v>620</v>
      </c>
      <c r="C344" s="44" t="s">
        <v>37</v>
      </c>
      <c r="D344" s="233">
        <v>3500</v>
      </c>
      <c r="E344" s="262">
        <v>3800</v>
      </c>
      <c r="F344" s="232">
        <v>4000</v>
      </c>
      <c r="G344" s="227">
        <v>4200</v>
      </c>
    </row>
    <row r="345" spans="1:7" s="19" customFormat="1" ht="15.75">
      <c r="A345" s="42"/>
      <c r="B345" s="45">
        <v>630</v>
      </c>
      <c r="C345" s="46" t="s">
        <v>38</v>
      </c>
      <c r="D345" s="232"/>
      <c r="E345" s="262">
        <f>E346+E347+E348+E353+E354+E355</f>
        <v>1160</v>
      </c>
      <c r="F345" s="232">
        <f>F346+F347+F348+F353+F354+F355</f>
        <v>1202</v>
      </c>
      <c r="G345" s="227">
        <f>G346+G347+G348+G353+G354+G355</f>
        <v>1314</v>
      </c>
    </row>
    <row r="346" spans="1:7" s="19" customFormat="1" ht="15.75">
      <c r="A346" s="42"/>
      <c r="B346" s="45">
        <v>631</v>
      </c>
      <c r="C346" s="46" t="s">
        <v>201</v>
      </c>
      <c r="D346" s="232">
        <v>39</v>
      </c>
      <c r="E346" s="262">
        <v>60</v>
      </c>
      <c r="F346" s="232">
        <v>80</v>
      </c>
      <c r="G346" s="227">
        <v>90</v>
      </c>
    </row>
    <row r="347" spans="1:7" s="19" customFormat="1" ht="15.75">
      <c r="A347" s="42"/>
      <c r="B347" s="45">
        <v>632</v>
      </c>
      <c r="C347" s="44" t="s">
        <v>43</v>
      </c>
      <c r="D347" s="233">
        <v>10</v>
      </c>
      <c r="E347" s="262">
        <v>10</v>
      </c>
      <c r="F347" s="232">
        <v>11</v>
      </c>
      <c r="G347" s="227">
        <v>12</v>
      </c>
    </row>
    <row r="348" spans="1:7" s="19" customFormat="1" ht="15.75">
      <c r="A348" s="42"/>
      <c r="B348" s="45">
        <v>633</v>
      </c>
      <c r="C348" s="46" t="s">
        <v>46</v>
      </c>
      <c r="D348" s="232"/>
      <c r="E348" s="262">
        <f>SUM(E349:E352)</f>
        <v>80</v>
      </c>
      <c r="F348" s="232">
        <f>SUM(F349:F352)</f>
        <v>90</v>
      </c>
      <c r="G348" s="227">
        <f>SUM(G349:G352)</f>
        <v>90</v>
      </c>
    </row>
    <row r="349" spans="1:7" ht="15" outlineLevel="1">
      <c r="A349" s="27"/>
      <c r="B349" s="35">
        <v>633002</v>
      </c>
      <c r="C349" s="29" t="s">
        <v>49</v>
      </c>
      <c r="D349" s="234"/>
      <c r="E349" s="263">
        <v>30</v>
      </c>
      <c r="F349" s="235">
        <v>30</v>
      </c>
      <c r="G349" s="228">
        <v>30</v>
      </c>
    </row>
    <row r="350" spans="1:7" ht="15" outlineLevel="1">
      <c r="A350" s="27"/>
      <c r="B350" s="35">
        <v>633004</v>
      </c>
      <c r="C350" s="29" t="s">
        <v>130</v>
      </c>
      <c r="D350" s="234"/>
      <c r="E350" s="263">
        <v>15</v>
      </c>
      <c r="F350" s="235">
        <v>15</v>
      </c>
      <c r="G350" s="228">
        <v>15</v>
      </c>
    </row>
    <row r="351" spans="1:7" ht="15" outlineLevel="1">
      <c r="A351" s="27"/>
      <c r="B351" s="35">
        <v>633006</v>
      </c>
      <c r="C351" s="29" t="s">
        <v>50</v>
      </c>
      <c r="D351" s="234"/>
      <c r="E351" s="263">
        <v>20</v>
      </c>
      <c r="F351" s="235">
        <v>20</v>
      </c>
      <c r="G351" s="228">
        <v>20</v>
      </c>
    </row>
    <row r="352" spans="1:7" ht="15" outlineLevel="1">
      <c r="A352" s="27"/>
      <c r="B352" s="35">
        <v>633010</v>
      </c>
      <c r="C352" s="29" t="s">
        <v>132</v>
      </c>
      <c r="D352" s="234"/>
      <c r="E352" s="263">
        <v>15</v>
      </c>
      <c r="F352" s="235">
        <v>25</v>
      </c>
      <c r="G352" s="228">
        <v>25</v>
      </c>
    </row>
    <row r="353" spans="1:7" s="19" customFormat="1" ht="15.75" outlineLevel="1">
      <c r="A353" s="42"/>
      <c r="B353" s="43">
        <v>634</v>
      </c>
      <c r="C353" s="44" t="s">
        <v>54</v>
      </c>
      <c r="D353" s="233">
        <v>144</v>
      </c>
      <c r="E353" s="262">
        <v>300</v>
      </c>
      <c r="F353" s="232">
        <v>310</v>
      </c>
      <c r="G353" s="227">
        <v>310</v>
      </c>
    </row>
    <row r="354" spans="1:7" s="19" customFormat="1" ht="15.75" outlineLevel="1">
      <c r="A354" s="42"/>
      <c r="B354" s="45">
        <v>635</v>
      </c>
      <c r="C354" s="46" t="s">
        <v>59</v>
      </c>
      <c r="D354" s="232"/>
      <c r="E354" s="262">
        <v>10</v>
      </c>
      <c r="F354" s="232">
        <v>11</v>
      </c>
      <c r="G354" s="227">
        <v>12</v>
      </c>
    </row>
    <row r="355" spans="1:9" s="19" customFormat="1" ht="15.75">
      <c r="A355" s="42"/>
      <c r="B355" s="45">
        <v>637</v>
      </c>
      <c r="C355" s="46" t="s">
        <v>62</v>
      </c>
      <c r="D355" s="232">
        <v>476</v>
      </c>
      <c r="E355" s="262">
        <f>SUM(E356:E359)</f>
        <v>700</v>
      </c>
      <c r="F355" s="232">
        <f>SUM(F356:F359)</f>
        <v>700</v>
      </c>
      <c r="G355" s="227">
        <f>SUM(G356:G359)</f>
        <v>800</v>
      </c>
      <c r="I355" s="71"/>
    </row>
    <row r="356" spans="1:7" ht="15" outlineLevel="2">
      <c r="A356" s="27"/>
      <c r="B356" s="35">
        <v>637004</v>
      </c>
      <c r="C356" s="29" t="s">
        <v>66</v>
      </c>
      <c r="D356" s="234"/>
      <c r="E356" s="263">
        <v>10</v>
      </c>
      <c r="F356" s="235">
        <v>10</v>
      </c>
      <c r="G356" s="228">
        <v>10</v>
      </c>
    </row>
    <row r="357" spans="1:7" ht="15" outlineLevel="2">
      <c r="A357" s="27"/>
      <c r="B357" s="35">
        <v>637012</v>
      </c>
      <c r="C357" s="29" t="s">
        <v>68</v>
      </c>
      <c r="D357" s="234"/>
      <c r="E357" s="263">
        <v>10</v>
      </c>
      <c r="F357" s="235">
        <v>10</v>
      </c>
      <c r="G357" s="228">
        <v>10</v>
      </c>
    </row>
    <row r="358" spans="1:7" ht="15" outlineLevel="2">
      <c r="A358" s="27"/>
      <c r="B358" s="35">
        <v>637014</v>
      </c>
      <c r="C358" s="29" t="s">
        <v>69</v>
      </c>
      <c r="D358" s="234"/>
      <c r="E358" s="263">
        <v>500</v>
      </c>
      <c r="F358" s="235">
        <v>500</v>
      </c>
      <c r="G358" s="228">
        <v>550</v>
      </c>
    </row>
    <row r="359" spans="1:7" ht="15" outlineLevel="2">
      <c r="A359" s="27"/>
      <c r="B359" s="35">
        <v>637016</v>
      </c>
      <c r="C359" s="29" t="s">
        <v>71</v>
      </c>
      <c r="D359" s="234"/>
      <c r="E359" s="263">
        <v>180</v>
      </c>
      <c r="F359" s="235">
        <v>180</v>
      </c>
      <c r="G359" s="228">
        <v>230</v>
      </c>
    </row>
    <row r="360" spans="1:7" s="19" customFormat="1" ht="15.75" outlineLevel="1">
      <c r="A360" s="42"/>
      <c r="B360" s="45">
        <v>640</v>
      </c>
      <c r="C360" s="44" t="s">
        <v>149</v>
      </c>
      <c r="D360" s="233">
        <v>29</v>
      </c>
      <c r="E360" s="262">
        <f>SUM(E361:E362)</f>
        <v>35</v>
      </c>
      <c r="F360" s="232">
        <f>SUM(F361:F362)</f>
        <v>40</v>
      </c>
      <c r="G360" s="227">
        <f>SUM(G361:G362)</f>
        <v>45</v>
      </c>
    </row>
    <row r="361" spans="1:15" ht="15" outlineLevel="1">
      <c r="A361" s="27"/>
      <c r="B361" s="35">
        <v>642012</v>
      </c>
      <c r="C361" s="29" t="s">
        <v>202</v>
      </c>
      <c r="D361" s="234"/>
      <c r="E361" s="263">
        <v>15</v>
      </c>
      <c r="F361" s="235">
        <v>15</v>
      </c>
      <c r="G361" s="228">
        <v>20</v>
      </c>
      <c r="M361" s="26">
        <v>2007</v>
      </c>
      <c r="N361" s="26">
        <v>2008</v>
      </c>
      <c r="O361" s="26">
        <v>2009</v>
      </c>
    </row>
    <row r="362" spans="1:15" ht="15" outlineLevel="1">
      <c r="A362" s="27"/>
      <c r="B362" s="35">
        <v>642015</v>
      </c>
      <c r="C362" s="29" t="s">
        <v>144</v>
      </c>
      <c r="D362" s="234"/>
      <c r="E362" s="263">
        <v>20</v>
      </c>
      <c r="F362" s="235">
        <v>25</v>
      </c>
      <c r="G362" s="228">
        <v>25</v>
      </c>
      <c r="M362" s="26">
        <v>2007</v>
      </c>
      <c r="N362" s="26">
        <v>2008</v>
      </c>
      <c r="O362" s="26">
        <v>2009</v>
      </c>
    </row>
    <row r="363" spans="1:8" ht="15.75">
      <c r="A363" s="27"/>
      <c r="B363" s="28"/>
      <c r="C363" s="29"/>
      <c r="D363" s="234"/>
      <c r="E363" s="262"/>
      <c r="F363" s="232"/>
      <c r="G363" s="227"/>
      <c r="H363" s="40"/>
    </row>
    <row r="364" spans="1:7" s="33" customFormat="1" ht="15.75">
      <c r="A364" s="37" t="s">
        <v>195</v>
      </c>
      <c r="B364" s="328"/>
      <c r="C364" s="329"/>
      <c r="D364" s="230">
        <v>1054</v>
      </c>
      <c r="E364" s="261">
        <f>E365+E366</f>
        <v>1100</v>
      </c>
      <c r="F364" s="231">
        <f>F365+F366</f>
        <v>1100</v>
      </c>
      <c r="G364" s="226">
        <f>G365+G366</f>
        <v>1100</v>
      </c>
    </row>
    <row r="365" spans="1:7" ht="15.75">
      <c r="A365" s="42"/>
      <c r="B365" s="35">
        <v>637005</v>
      </c>
      <c r="C365" s="29" t="s">
        <v>196</v>
      </c>
      <c r="D365" s="234">
        <v>96</v>
      </c>
      <c r="E365" s="263">
        <v>100</v>
      </c>
      <c r="F365" s="235">
        <v>100</v>
      </c>
      <c r="G365" s="228">
        <v>100</v>
      </c>
    </row>
    <row r="366" spans="1:7" ht="15.75">
      <c r="A366" s="27"/>
      <c r="B366" s="43">
        <v>642</v>
      </c>
      <c r="C366" s="44" t="s">
        <v>194</v>
      </c>
      <c r="D366" s="233">
        <v>958</v>
      </c>
      <c r="E366" s="262">
        <f>E367</f>
        <v>1000</v>
      </c>
      <c r="F366" s="232">
        <f>F367</f>
        <v>1000</v>
      </c>
      <c r="G366" s="227">
        <f>G367</f>
        <v>1000</v>
      </c>
    </row>
    <row r="367" spans="1:7" ht="16.5" outlineLevel="1" thickBot="1">
      <c r="A367" s="291" t="s">
        <v>90</v>
      </c>
      <c r="B367" s="290">
        <v>642026</v>
      </c>
      <c r="C367" s="281" t="s">
        <v>88</v>
      </c>
      <c r="D367" s="282"/>
      <c r="E367" s="283">
        <v>1000</v>
      </c>
      <c r="F367" s="284">
        <v>1000</v>
      </c>
      <c r="G367" s="285">
        <v>1000</v>
      </c>
    </row>
    <row r="368" spans="1:8" s="33" customFormat="1" ht="19.5" thickBot="1" thickTop="1">
      <c r="A368" s="339" t="s">
        <v>91</v>
      </c>
      <c r="B368" s="333"/>
      <c r="C368" s="334"/>
      <c r="D368" s="335">
        <f>D364+D342+D315+D311+D307+D303+D298+D294+D272+D268+D255+D246+D242+D238+D216+D207+D201+D193+D189+D183+D172+D165+D159+D155+D151+D131+D93+D72+D60+D56+D51+D6+1890+287+5169-300+195992</f>
        <v>1483376</v>
      </c>
      <c r="E368" s="336">
        <f>E364+E342+E315+E311+E307+E303+E298+E294+E272+E268+E255+E246+E242+E238+E216+E207+E201+E193+E189+E183+E172+E168+E165+E159+E155+E151+E131+E93+E72+E60+E56+E51+E6</f>
        <v>1105769</v>
      </c>
      <c r="F368" s="337">
        <f>F364+F342+F315+F311+F307+F303+F298+F294+F272+F268+F255+F246+F242+F238+F216+F207+F201+F193+F189+F183+F172+F168+F165+F159+F155+F151+F131+F93+F72+F60+F56+F51+F6</f>
        <v>1130223</v>
      </c>
      <c r="G368" s="338">
        <f>G364+G342+G315+G311+G307+G303+G298+G294+G272+G268+G255+G246+G242+G238+G216+G207+G201+G193+G189+G183+G172+G168+G165+G159+G155+G151+G131+G93+G72+G60+G56+G51+G6</f>
        <v>1154964</v>
      </c>
      <c r="H368" s="34"/>
    </row>
    <row r="369" spans="1:7" s="20" customFormat="1" ht="17.25" thickBot="1" thickTop="1">
      <c r="A369" s="24"/>
      <c r="B369" s="21"/>
      <c r="C369" s="48"/>
      <c r="D369" s="223"/>
      <c r="E369" s="63"/>
      <c r="F369" s="63"/>
      <c r="G369" s="63"/>
    </row>
    <row r="370" spans="1:7" s="33" customFormat="1" ht="21" thickBot="1">
      <c r="A370" s="340" t="s">
        <v>92</v>
      </c>
      <c r="B370" s="341"/>
      <c r="C370" s="342"/>
      <c r="D370" s="343">
        <v>2006</v>
      </c>
      <c r="E370" s="344">
        <v>2007</v>
      </c>
      <c r="F370" s="343">
        <v>2008</v>
      </c>
      <c r="G370" s="345">
        <v>2009</v>
      </c>
    </row>
    <row r="371" spans="1:7" s="33" customFormat="1" ht="15.75">
      <c r="A371" s="346" t="s">
        <v>215</v>
      </c>
      <c r="B371" s="347"/>
      <c r="C371" s="348"/>
      <c r="D371" s="349"/>
      <c r="E371" s="350">
        <f>SUM(E372:E381)</f>
        <v>7814</v>
      </c>
      <c r="F371" s="351">
        <f>SUM(F373:F380)</f>
        <v>2000</v>
      </c>
      <c r="G371" s="352">
        <f>SUM(G373:G380)</f>
        <v>2000</v>
      </c>
    </row>
    <row r="372" spans="1:7" ht="15">
      <c r="A372" s="49"/>
      <c r="B372" s="50">
        <v>711001</v>
      </c>
      <c r="C372" s="62" t="s">
        <v>220</v>
      </c>
      <c r="D372" s="234"/>
      <c r="E372" s="263">
        <v>1400</v>
      </c>
      <c r="F372" s="235">
        <v>150</v>
      </c>
      <c r="G372" s="228">
        <v>150</v>
      </c>
    </row>
    <row r="373" spans="1:7" ht="15">
      <c r="A373" s="49"/>
      <c r="B373" s="50">
        <v>711003</v>
      </c>
      <c r="C373" s="62" t="s">
        <v>204</v>
      </c>
      <c r="D373" s="234"/>
      <c r="E373" s="263">
        <v>500</v>
      </c>
      <c r="F373" s="235">
        <v>150</v>
      </c>
      <c r="G373" s="228">
        <v>150</v>
      </c>
    </row>
    <row r="374" spans="1:7" ht="15">
      <c r="A374" s="49"/>
      <c r="B374" s="50">
        <v>711004</v>
      </c>
      <c r="C374" s="62" t="s">
        <v>273</v>
      </c>
      <c r="D374" s="234"/>
      <c r="E374" s="263">
        <v>1000</v>
      </c>
      <c r="F374" s="235"/>
      <c r="G374" s="228"/>
    </row>
    <row r="375" spans="1:7" ht="15">
      <c r="A375" s="49"/>
      <c r="B375" s="50">
        <v>713001</v>
      </c>
      <c r="C375" s="62" t="s">
        <v>205</v>
      </c>
      <c r="D375" s="234"/>
      <c r="E375" s="263">
        <v>200</v>
      </c>
      <c r="F375" s="235">
        <v>100</v>
      </c>
      <c r="G375" s="228">
        <v>100</v>
      </c>
    </row>
    <row r="376" spans="1:7" ht="15">
      <c r="A376" s="49"/>
      <c r="B376" s="50">
        <v>713002</v>
      </c>
      <c r="C376" s="62" t="s">
        <v>93</v>
      </c>
      <c r="D376" s="234"/>
      <c r="E376" s="263">
        <v>200</v>
      </c>
      <c r="F376" s="235">
        <v>350</v>
      </c>
      <c r="G376" s="228">
        <v>350</v>
      </c>
    </row>
    <row r="377" spans="1:7" ht="15">
      <c r="A377" s="49"/>
      <c r="B377" s="50">
        <v>713003</v>
      </c>
      <c r="C377" s="62" t="s">
        <v>206</v>
      </c>
      <c r="D377" s="234"/>
      <c r="E377" s="263">
        <v>200</v>
      </c>
      <c r="F377" s="235">
        <v>150</v>
      </c>
      <c r="G377" s="228">
        <v>150</v>
      </c>
    </row>
    <row r="378" spans="1:7" ht="15">
      <c r="A378" s="49"/>
      <c r="B378" s="50">
        <v>713004</v>
      </c>
      <c r="C378" s="62" t="s">
        <v>207</v>
      </c>
      <c r="D378" s="234"/>
      <c r="E378" s="263">
        <v>200</v>
      </c>
      <c r="F378" s="235">
        <v>150</v>
      </c>
      <c r="G378" s="228">
        <v>150</v>
      </c>
    </row>
    <row r="379" spans="1:7" ht="30">
      <c r="A379" s="51"/>
      <c r="B379" s="52">
        <v>717002</v>
      </c>
      <c r="C379" s="53" t="s">
        <v>276</v>
      </c>
      <c r="D379" s="293"/>
      <c r="E379" s="264">
        <v>3500</v>
      </c>
      <c r="F379" s="235">
        <v>1000</v>
      </c>
      <c r="G379" s="228">
        <v>1000</v>
      </c>
    </row>
    <row r="380" spans="1:7" ht="15">
      <c r="A380" s="294"/>
      <c r="B380" s="295">
        <v>718002</v>
      </c>
      <c r="C380" s="296" t="s">
        <v>208</v>
      </c>
      <c r="D380" s="234"/>
      <c r="E380" s="297">
        <v>100</v>
      </c>
      <c r="F380" s="292">
        <v>100</v>
      </c>
      <c r="G380" s="228">
        <v>100</v>
      </c>
    </row>
    <row r="381" spans="1:7" ht="15">
      <c r="A381" s="54"/>
      <c r="B381" s="55">
        <v>718004</v>
      </c>
      <c r="C381" s="22" t="s">
        <v>277</v>
      </c>
      <c r="D381" s="229"/>
      <c r="E381" s="276">
        <v>514</v>
      </c>
      <c r="F381" s="235"/>
      <c r="G381" s="228"/>
    </row>
    <row r="382" spans="1:7" s="39" customFormat="1" ht="15.75">
      <c r="A382" s="37" t="s">
        <v>147</v>
      </c>
      <c r="B382" s="31" t="s">
        <v>148</v>
      </c>
      <c r="C382" s="32"/>
      <c r="D382" s="230"/>
      <c r="E382" s="261">
        <f>SUM(E383:E386)</f>
        <v>6100</v>
      </c>
      <c r="F382" s="231">
        <f>SUM(F383:F386)</f>
        <v>50</v>
      </c>
      <c r="G382" s="226">
        <f>SUM(G383:G386)</f>
        <v>50</v>
      </c>
    </row>
    <row r="383" spans="1:7" ht="15">
      <c r="A383" s="70"/>
      <c r="B383" s="55">
        <v>711003</v>
      </c>
      <c r="C383" s="62" t="s">
        <v>204</v>
      </c>
      <c r="D383" s="234"/>
      <c r="E383" s="263">
        <v>4000</v>
      </c>
      <c r="F383" s="235">
        <v>0</v>
      </c>
      <c r="G383" s="228">
        <v>0</v>
      </c>
    </row>
    <row r="384" spans="1:7" ht="15">
      <c r="A384" s="70"/>
      <c r="B384" s="50">
        <v>713002</v>
      </c>
      <c r="C384" s="62" t="s">
        <v>93</v>
      </c>
      <c r="D384" s="234"/>
      <c r="E384" s="263">
        <v>40</v>
      </c>
      <c r="F384" s="235">
        <v>50</v>
      </c>
      <c r="G384" s="228">
        <v>50</v>
      </c>
    </row>
    <row r="385" spans="1:7" ht="15">
      <c r="A385" s="70"/>
      <c r="B385" s="50">
        <v>713003</v>
      </c>
      <c r="C385" s="62" t="s">
        <v>206</v>
      </c>
      <c r="D385" s="234"/>
      <c r="E385" s="263">
        <v>60</v>
      </c>
      <c r="F385" s="235">
        <v>0</v>
      </c>
      <c r="G385" s="228">
        <v>0</v>
      </c>
    </row>
    <row r="386" spans="1:7" ht="15">
      <c r="A386" s="54"/>
      <c r="B386" s="55">
        <v>714001</v>
      </c>
      <c r="C386" s="22" t="s">
        <v>209</v>
      </c>
      <c r="D386" s="234"/>
      <c r="E386" s="263">
        <v>2000</v>
      </c>
      <c r="F386" s="235">
        <v>0</v>
      </c>
      <c r="G386" s="228">
        <v>0</v>
      </c>
    </row>
    <row r="387" spans="1:7" s="33" customFormat="1" ht="15.75">
      <c r="A387" s="37" t="s">
        <v>81</v>
      </c>
      <c r="B387" s="31"/>
      <c r="C387" s="329"/>
      <c r="D387" s="353"/>
      <c r="E387" s="261">
        <f>SUM(E388)</f>
        <v>12000</v>
      </c>
      <c r="F387" s="231">
        <v>0</v>
      </c>
      <c r="G387" s="226">
        <v>0</v>
      </c>
    </row>
    <row r="388" spans="1:7" ht="15">
      <c r="A388" s="51"/>
      <c r="B388" s="52">
        <v>723002</v>
      </c>
      <c r="C388" s="53" t="s">
        <v>210</v>
      </c>
      <c r="D388" s="234"/>
      <c r="E388" s="264">
        <v>12000</v>
      </c>
      <c r="F388" s="266">
        <v>0</v>
      </c>
      <c r="G388" s="236">
        <v>0</v>
      </c>
    </row>
    <row r="389" spans="1:7" s="33" customFormat="1" ht="15.75">
      <c r="A389" s="37" t="s">
        <v>96</v>
      </c>
      <c r="B389" s="328"/>
      <c r="C389" s="329"/>
      <c r="D389" s="353"/>
      <c r="E389" s="261">
        <v>200</v>
      </c>
      <c r="F389" s="231">
        <v>200</v>
      </c>
      <c r="G389" s="226">
        <v>200</v>
      </c>
    </row>
    <row r="390" spans="1:7" ht="15">
      <c r="A390" s="54"/>
      <c r="B390" s="55">
        <v>721001</v>
      </c>
      <c r="C390" s="22" t="s">
        <v>212</v>
      </c>
      <c r="D390" s="234"/>
      <c r="E390" s="264">
        <v>200</v>
      </c>
      <c r="F390" s="266">
        <v>200</v>
      </c>
      <c r="G390" s="236">
        <v>200</v>
      </c>
    </row>
    <row r="391" spans="1:7" s="39" customFormat="1" ht="15.75" outlineLevel="1">
      <c r="A391" s="37" t="s">
        <v>174</v>
      </c>
      <c r="B391" s="36"/>
      <c r="C391" s="32"/>
      <c r="D391" s="230"/>
      <c r="E391" s="261">
        <f>E392</f>
        <v>500</v>
      </c>
      <c r="F391" s="231">
        <f>F392</f>
        <v>500</v>
      </c>
      <c r="G391" s="226">
        <f>G392</f>
        <v>500</v>
      </c>
    </row>
    <row r="392" spans="1:7" ht="15">
      <c r="A392" s="56"/>
      <c r="B392" s="55">
        <v>721001</v>
      </c>
      <c r="C392" s="22" t="s">
        <v>211</v>
      </c>
      <c r="D392" s="234"/>
      <c r="E392" s="263">
        <v>500</v>
      </c>
      <c r="F392" s="235">
        <v>500</v>
      </c>
      <c r="G392" s="228">
        <v>500</v>
      </c>
    </row>
    <row r="393" spans="1:7" s="33" customFormat="1" ht="15.75">
      <c r="A393" s="37" t="s">
        <v>182</v>
      </c>
      <c r="B393" s="31"/>
      <c r="C393" s="32"/>
      <c r="D393" s="230"/>
      <c r="E393" s="261">
        <f>SUM(E394)</f>
        <v>500</v>
      </c>
      <c r="F393" s="231">
        <f>SUM(F394)</f>
        <v>500</v>
      </c>
      <c r="G393" s="226">
        <f>SUM(G394)</f>
        <v>500</v>
      </c>
    </row>
    <row r="394" spans="1:7" ht="15">
      <c r="A394" s="57"/>
      <c r="B394" s="50">
        <v>713004</v>
      </c>
      <c r="C394" s="62" t="s">
        <v>207</v>
      </c>
      <c r="D394" s="234"/>
      <c r="E394" s="264">
        <v>500</v>
      </c>
      <c r="F394" s="266">
        <v>500</v>
      </c>
      <c r="G394" s="236">
        <v>500</v>
      </c>
    </row>
    <row r="395" spans="1:8" s="33" customFormat="1" ht="15.75">
      <c r="A395" s="37" t="s">
        <v>197</v>
      </c>
      <c r="B395" s="328"/>
      <c r="C395" s="329"/>
      <c r="D395" s="353"/>
      <c r="E395" s="261">
        <f>E396</f>
        <v>300</v>
      </c>
      <c r="F395" s="231">
        <f>F396</f>
        <v>200</v>
      </c>
      <c r="G395" s="226">
        <f>G396</f>
        <v>200</v>
      </c>
      <c r="H395" s="34"/>
    </row>
    <row r="396" spans="1:7" ht="15">
      <c r="A396" s="57"/>
      <c r="B396" s="50">
        <v>713004</v>
      </c>
      <c r="C396" s="62" t="s">
        <v>207</v>
      </c>
      <c r="D396" s="234"/>
      <c r="E396" s="264">
        <v>300</v>
      </c>
      <c r="F396" s="266">
        <v>200</v>
      </c>
      <c r="G396" s="236">
        <v>200</v>
      </c>
    </row>
    <row r="397" spans="1:7" s="33" customFormat="1" ht="15.75">
      <c r="A397" s="37" t="s">
        <v>185</v>
      </c>
      <c r="B397" s="31"/>
      <c r="C397" s="32"/>
      <c r="D397" s="230"/>
      <c r="E397" s="261">
        <f>E398</f>
        <v>4704</v>
      </c>
      <c r="F397" s="231">
        <v>1587</v>
      </c>
      <c r="G397" s="226">
        <v>1587</v>
      </c>
    </row>
    <row r="398" spans="1:7" ht="15">
      <c r="A398" s="58"/>
      <c r="B398" s="59">
        <v>721002</v>
      </c>
      <c r="C398" s="60" t="s">
        <v>214</v>
      </c>
      <c r="D398" s="234"/>
      <c r="E398" s="264">
        <v>4704</v>
      </c>
      <c r="F398" s="266">
        <v>1587</v>
      </c>
      <c r="G398" s="236">
        <v>1587</v>
      </c>
    </row>
    <row r="399" spans="1:7" s="33" customFormat="1" ht="15.75">
      <c r="A399" s="37" t="s">
        <v>193</v>
      </c>
      <c r="B399" s="31"/>
      <c r="C399" s="32"/>
      <c r="D399" s="230"/>
      <c r="E399" s="261">
        <f>E400</f>
        <v>3250</v>
      </c>
      <c r="F399" s="231">
        <v>1000</v>
      </c>
      <c r="G399" s="226">
        <f>G400</f>
        <v>2000</v>
      </c>
    </row>
    <row r="400" spans="1:7" ht="15.75" thickBot="1">
      <c r="A400" s="289"/>
      <c r="B400" s="290">
        <v>721002</v>
      </c>
      <c r="C400" s="281" t="s">
        <v>213</v>
      </c>
      <c r="D400" s="298"/>
      <c r="E400" s="283">
        <v>3250</v>
      </c>
      <c r="F400" s="284">
        <v>1000</v>
      </c>
      <c r="G400" s="285">
        <v>2000</v>
      </c>
    </row>
    <row r="401" spans="1:11" s="33" customFormat="1" ht="19.5" thickBot="1" thickTop="1">
      <c r="A401" s="354" t="s">
        <v>97</v>
      </c>
      <c r="B401" s="355"/>
      <c r="C401" s="356"/>
      <c r="D401" s="357">
        <v>549534</v>
      </c>
      <c r="E401" s="358">
        <f>E371+E382+E387+E389+E391+E393+E395+E399+E397</f>
        <v>35368</v>
      </c>
      <c r="F401" s="337">
        <f>F371+F382+F387+F389+F391+F393+F395+F399+F397</f>
        <v>6037</v>
      </c>
      <c r="G401" s="359">
        <f>G371+G382+G387+G389+G391+G393+G395+G399+G397</f>
        <v>7037</v>
      </c>
      <c r="H401" s="34"/>
      <c r="I401" s="34"/>
      <c r="J401" s="34"/>
      <c r="K401" s="34"/>
    </row>
    <row r="402" spans="1:8" s="20" customFormat="1" ht="16.5" thickBot="1" thickTop="1">
      <c r="A402" s="267"/>
      <c r="B402" s="268"/>
      <c r="C402" s="269"/>
      <c r="D402" s="270"/>
      <c r="E402" s="271"/>
      <c r="F402" s="271"/>
      <c r="G402" s="271"/>
      <c r="H402" s="23"/>
    </row>
    <row r="403" spans="1:7" s="33" customFormat="1" ht="21" thickTop="1">
      <c r="A403" s="360" t="s">
        <v>98</v>
      </c>
      <c r="B403" s="361"/>
      <c r="C403" s="362"/>
      <c r="D403" s="363">
        <v>2006</v>
      </c>
      <c r="E403" s="364">
        <v>2007</v>
      </c>
      <c r="F403" s="363">
        <v>2008</v>
      </c>
      <c r="G403" s="365">
        <v>2009</v>
      </c>
    </row>
    <row r="404" spans="1:7" s="33" customFormat="1" ht="15.75">
      <c r="A404" s="366" t="s">
        <v>99</v>
      </c>
      <c r="B404" s="367"/>
      <c r="C404" s="368"/>
      <c r="D404" s="230">
        <f>396356</f>
        <v>396356</v>
      </c>
      <c r="E404" s="261">
        <f>E405</f>
        <v>98767</v>
      </c>
      <c r="F404" s="231">
        <f>F405</f>
        <v>98767</v>
      </c>
      <c r="G404" s="226">
        <f>G405</f>
        <v>87227</v>
      </c>
    </row>
    <row r="405" spans="1:7" ht="15.75" thickBot="1">
      <c r="A405" s="286"/>
      <c r="B405" s="287">
        <v>821005</v>
      </c>
      <c r="C405" s="288" t="s">
        <v>100</v>
      </c>
      <c r="D405" s="282">
        <v>141022</v>
      </c>
      <c r="E405" s="283">
        <v>98767</v>
      </c>
      <c r="F405" s="284">
        <v>98767</v>
      </c>
      <c r="G405" s="285">
        <v>87227</v>
      </c>
    </row>
    <row r="406" spans="1:7" s="33" customFormat="1" ht="19.5" thickBot="1" thickTop="1">
      <c r="A406" s="461" t="s">
        <v>98</v>
      </c>
      <c r="B406" s="371"/>
      <c r="C406" s="369"/>
      <c r="D406" s="370">
        <v>537378</v>
      </c>
      <c r="E406" s="358">
        <f>E404</f>
        <v>98767</v>
      </c>
      <c r="F406" s="337">
        <f>F404</f>
        <v>98767</v>
      </c>
      <c r="G406" s="359">
        <f>G404</f>
        <v>87227</v>
      </c>
    </row>
    <row r="407" spans="1:7" ht="17.25" thickBot="1" thickTop="1">
      <c r="A407" s="24"/>
      <c r="B407" s="21"/>
      <c r="C407" s="48"/>
      <c r="D407" s="272"/>
      <c r="E407" s="63"/>
      <c r="F407" s="275"/>
      <c r="G407" s="63"/>
    </row>
    <row r="408" spans="1:7" s="33" customFormat="1" ht="24.75" thickBot="1" thickTop="1">
      <c r="A408" s="372" t="s">
        <v>101</v>
      </c>
      <c r="B408" s="373"/>
      <c r="C408" s="374"/>
      <c r="D408" s="375">
        <v>2006</v>
      </c>
      <c r="E408" s="376">
        <v>2007</v>
      </c>
      <c r="F408" s="377">
        <v>2008</v>
      </c>
      <c r="G408" s="378">
        <v>2009</v>
      </c>
    </row>
    <row r="409" spans="1:7" ht="15.75" thickTop="1">
      <c r="A409" s="257" t="s">
        <v>102</v>
      </c>
      <c r="B409" s="258"/>
      <c r="C409" s="60"/>
      <c r="D409" s="229">
        <f>D368</f>
        <v>1483376</v>
      </c>
      <c r="E409" s="276">
        <f>E368</f>
        <v>1105769</v>
      </c>
      <c r="F409" s="277">
        <f>F368</f>
        <v>1130223</v>
      </c>
      <c r="G409" s="278">
        <f>G368</f>
        <v>1154964</v>
      </c>
    </row>
    <row r="410" spans="1:7" ht="15">
      <c r="A410" s="27" t="s">
        <v>103</v>
      </c>
      <c r="B410" s="28"/>
      <c r="C410" s="29"/>
      <c r="D410" s="234">
        <f>D401</f>
        <v>549534</v>
      </c>
      <c r="E410" s="263">
        <f>E401</f>
        <v>35368</v>
      </c>
      <c r="F410" s="235">
        <f>F401</f>
        <v>6037</v>
      </c>
      <c r="G410" s="228">
        <f>G401</f>
        <v>7037</v>
      </c>
    </row>
    <row r="411" spans="1:7" ht="15.75" thickBot="1">
      <c r="A411" s="279" t="s">
        <v>104</v>
      </c>
      <c r="B411" s="280"/>
      <c r="C411" s="281"/>
      <c r="D411" s="282">
        <f>D406</f>
        <v>537378</v>
      </c>
      <c r="E411" s="283">
        <f>E406</f>
        <v>98767</v>
      </c>
      <c r="F411" s="284">
        <f>F406</f>
        <v>98767</v>
      </c>
      <c r="G411" s="285">
        <f>G406</f>
        <v>87227</v>
      </c>
    </row>
    <row r="412" spans="1:7" s="33" customFormat="1" ht="21.75" thickBot="1" thickTop="1">
      <c r="A412" s="379" t="s">
        <v>105</v>
      </c>
      <c r="B412" s="380"/>
      <c r="C412" s="381"/>
      <c r="D412" s="370">
        <f>SUM(D409:D411)</f>
        <v>2570288</v>
      </c>
      <c r="E412" s="358">
        <f>E409+E410+E411</f>
        <v>1239904</v>
      </c>
      <c r="F412" s="337">
        <f>F409+F410+F411</f>
        <v>1235027</v>
      </c>
      <c r="G412" s="359">
        <f>G409+G410+G411</f>
        <v>1249228</v>
      </c>
    </row>
    <row r="413" spans="1:7" ht="15.75" thickTop="1">
      <c r="A413" s="25"/>
      <c r="B413" s="21"/>
      <c r="C413" s="22"/>
      <c r="D413" s="237"/>
      <c r="E413" s="23"/>
      <c r="F413" s="274"/>
      <c r="G413" s="61"/>
    </row>
    <row r="414" spans="1:7" ht="15">
      <c r="A414" s="27" t="s">
        <v>0</v>
      </c>
      <c r="B414" s="28"/>
      <c r="C414" s="29"/>
      <c r="D414" s="234">
        <f>'06,07,08,09 - príjmy'!C42</f>
        <v>1587281</v>
      </c>
      <c r="E414" s="263">
        <f>'06,07,08,09 - príjmy'!D42</f>
        <v>1142827</v>
      </c>
      <c r="F414" s="235">
        <v>1149242</v>
      </c>
      <c r="G414" s="228">
        <v>1164633</v>
      </c>
    </row>
    <row r="415" spans="1:7" ht="15">
      <c r="A415" s="27" t="s">
        <v>25</v>
      </c>
      <c r="B415" s="28"/>
      <c r="C415" s="29"/>
      <c r="D415" s="234">
        <f>'06,07,08,09 - príjmy'!C50</f>
        <v>702683</v>
      </c>
      <c r="E415" s="263">
        <f>'06,07,08,09 - príjmy'!D50</f>
        <v>77077</v>
      </c>
      <c r="F415" s="235">
        <f>'06,07,08,09 - príjmy'!E50</f>
        <v>65785</v>
      </c>
      <c r="G415" s="228">
        <f>'06,07,08,09 - príjmy'!F50</f>
        <v>65037</v>
      </c>
    </row>
    <row r="416" spans="1:7" ht="15.75" thickBot="1">
      <c r="A416" s="279" t="s">
        <v>30</v>
      </c>
      <c r="B416" s="280"/>
      <c r="C416" s="281"/>
      <c r="D416" s="282">
        <f>'06,07,08,09 - príjmy'!C56</f>
        <v>280324</v>
      </c>
      <c r="E416" s="283">
        <v>20000</v>
      </c>
      <c r="F416" s="284">
        <v>20000</v>
      </c>
      <c r="G416" s="285">
        <v>20000</v>
      </c>
    </row>
    <row r="417" spans="1:7" s="33" customFormat="1" ht="21.75" thickBot="1" thickTop="1">
      <c r="A417" s="379" t="s">
        <v>33</v>
      </c>
      <c r="B417" s="380"/>
      <c r="C417" s="381"/>
      <c r="D417" s="370">
        <f>D416+D415+D414</f>
        <v>2570288</v>
      </c>
      <c r="E417" s="358">
        <f>SUM(E414:E416)</f>
        <v>1239904</v>
      </c>
      <c r="F417" s="337">
        <f>SUM(F414:F416)</f>
        <v>1235027</v>
      </c>
      <c r="G417" s="359">
        <f>SUM(G414:G416)</f>
        <v>1249670</v>
      </c>
    </row>
    <row r="418" spans="1:7" s="20" customFormat="1" ht="16.5" thickTop="1">
      <c r="A418" s="24"/>
      <c r="B418" s="273"/>
      <c r="C418" s="48"/>
      <c r="D418" s="223"/>
      <c r="E418" s="63"/>
      <c r="F418" s="63"/>
      <c r="G418" s="63"/>
    </row>
    <row r="419" spans="1:7" s="20" customFormat="1" ht="16.5" thickBot="1">
      <c r="A419" s="24"/>
      <c r="B419" s="273"/>
      <c r="C419" s="48"/>
      <c r="D419" s="223"/>
      <c r="E419" s="63"/>
      <c r="F419" s="63"/>
      <c r="G419" s="63"/>
    </row>
    <row r="420" spans="1:7" ht="16.5" thickBot="1">
      <c r="A420" s="300" t="s">
        <v>216</v>
      </c>
      <c r="B420" s="301"/>
      <c r="C420" s="302"/>
      <c r="D420" s="303">
        <f>D414-D409</f>
        <v>103905</v>
      </c>
      <c r="E420" s="304">
        <f aca="true" t="shared" si="6" ref="E420:G421">E414-E409</f>
        <v>37058</v>
      </c>
      <c r="F420" s="305">
        <f t="shared" si="6"/>
        <v>19019</v>
      </c>
      <c r="G420" s="306">
        <f t="shared" si="6"/>
        <v>9669</v>
      </c>
    </row>
    <row r="421" spans="1:7" ht="16.5" thickBot="1">
      <c r="A421" s="307" t="s">
        <v>217</v>
      </c>
      <c r="B421" s="308"/>
      <c r="C421" s="309"/>
      <c r="D421" s="310">
        <f>D415-D410</f>
        <v>153149</v>
      </c>
      <c r="E421" s="311">
        <f t="shared" si="6"/>
        <v>41709</v>
      </c>
      <c r="F421" s="312">
        <f t="shared" si="6"/>
        <v>59748</v>
      </c>
      <c r="G421" s="313">
        <f t="shared" si="6"/>
        <v>58000</v>
      </c>
    </row>
    <row r="422" spans="1:7" ht="16.5" thickBot="1">
      <c r="A422" s="314" t="s">
        <v>275</v>
      </c>
      <c r="B422" s="315"/>
      <c r="C422" s="316"/>
      <c r="D422" s="317">
        <f>D416-D411</f>
        <v>-257054</v>
      </c>
      <c r="E422" s="318">
        <f>E416-E411</f>
        <v>-78767</v>
      </c>
      <c r="F422" s="319">
        <f>F416-F411</f>
        <v>-78767</v>
      </c>
      <c r="G422" s="320">
        <f>G416-G411</f>
        <v>-67227</v>
      </c>
    </row>
    <row r="423" spans="1:7" s="33" customFormat="1" ht="19.5" thickBot="1" thickTop="1">
      <c r="A423" s="382" t="s">
        <v>106</v>
      </c>
      <c r="B423" s="383"/>
      <c r="C423" s="384"/>
      <c r="D423" s="385">
        <f>SUM(D420:D422)</f>
        <v>0</v>
      </c>
      <c r="E423" s="385">
        <f>SUM(E420:E422)</f>
        <v>0</v>
      </c>
      <c r="F423" s="385">
        <f>SUM(F420:F422)</f>
        <v>0</v>
      </c>
      <c r="G423" s="385">
        <f>SUM(G420:G422)</f>
        <v>442</v>
      </c>
    </row>
    <row r="424" ht="15.75" thickTop="1"/>
    <row r="425" spans="3:4" ht="15">
      <c r="C425" s="66"/>
      <c r="D425" s="224"/>
    </row>
    <row r="426" spans="3:4" ht="15">
      <c r="C426" s="67"/>
      <c r="D426" s="225"/>
    </row>
    <row r="427" ht="15">
      <c r="C427" s="68"/>
    </row>
    <row r="428" ht="15">
      <c r="C428" s="68"/>
    </row>
    <row r="429" ht="13.5" customHeight="1">
      <c r="C429" s="68"/>
    </row>
    <row r="430" spans="2:5" ht="15.75">
      <c r="B430" s="74"/>
      <c r="C430" s="75"/>
      <c r="D430" s="75"/>
      <c r="E430" s="71"/>
    </row>
    <row r="431" ht="15">
      <c r="C431" s="72"/>
    </row>
    <row r="432" spans="2:4" ht="15.75">
      <c r="B432" s="24"/>
      <c r="C432" s="23"/>
      <c r="D432" s="23"/>
    </row>
    <row r="433" spans="2:4" ht="15.75">
      <c r="B433" s="24"/>
      <c r="C433" s="23"/>
      <c r="D433" s="23"/>
    </row>
    <row r="434" spans="2:4" ht="15">
      <c r="B434" s="20"/>
      <c r="C434" s="73"/>
      <c r="D434" s="73"/>
    </row>
    <row r="435" spans="2:4" ht="15">
      <c r="B435" s="20"/>
      <c r="C435" s="23"/>
      <c r="D435" s="23"/>
    </row>
    <row r="436" spans="2:4" ht="15">
      <c r="B436" s="20"/>
      <c r="C436" s="23"/>
      <c r="D436" s="23"/>
    </row>
    <row r="437" spans="2:4" ht="15">
      <c r="B437" s="20"/>
      <c r="C437" s="23"/>
      <c r="D437" s="23"/>
    </row>
    <row r="438" spans="2:5" ht="15.75">
      <c r="B438" s="20"/>
      <c r="C438" s="63"/>
      <c r="D438" s="63"/>
      <c r="E438" s="71"/>
    </row>
    <row r="439" spans="2:4" ht="15">
      <c r="B439" s="26"/>
      <c r="C439" s="40"/>
      <c r="D439" s="40"/>
    </row>
    <row r="440" spans="2:4" ht="15">
      <c r="B440" s="26"/>
      <c r="C440" s="40"/>
      <c r="D440" s="40"/>
    </row>
    <row r="441" spans="2:4" ht="15">
      <c r="B441" s="26"/>
      <c r="C441" s="40"/>
      <c r="D441" s="40"/>
    </row>
    <row r="442" spans="2:4" ht="15">
      <c r="B442" s="26"/>
      <c r="C442" s="40"/>
      <c r="D442" s="40"/>
    </row>
    <row r="443" spans="2:4" ht="15">
      <c r="B443" s="26"/>
      <c r="C443" s="40"/>
      <c r="D443" s="40"/>
    </row>
    <row r="444" spans="2:4" ht="15">
      <c r="B444" s="26"/>
      <c r="C444" s="40"/>
      <c r="D444" s="40"/>
    </row>
    <row r="445" spans="2:4" ht="15">
      <c r="B445" s="26"/>
      <c r="C445" s="26"/>
      <c r="D445" s="40"/>
    </row>
    <row r="446" spans="1:4" ht="15.75">
      <c r="A446" s="19"/>
      <c r="B446" s="26"/>
      <c r="C446" s="26"/>
      <c r="D446" s="40"/>
    </row>
    <row r="470" spans="2:4" ht="15">
      <c r="B470" s="26"/>
      <c r="C470" s="26"/>
      <c r="D470" s="40"/>
    </row>
    <row r="471" spans="2:4" ht="15">
      <c r="B471" s="26"/>
      <c r="C471" s="26"/>
      <c r="D471" s="40"/>
    </row>
    <row r="472" spans="2:4" ht="15">
      <c r="B472" s="26"/>
      <c r="C472" s="26"/>
      <c r="D472" s="40"/>
    </row>
    <row r="473" spans="2:4" ht="15">
      <c r="B473" s="26"/>
      <c r="C473" s="26"/>
      <c r="D473" s="40"/>
    </row>
    <row r="474" spans="2:4" ht="15">
      <c r="B474" s="26"/>
      <c r="C474" s="26"/>
      <c r="D474" s="40"/>
    </row>
    <row r="475" spans="2:4" ht="15">
      <c r="B475" s="26"/>
      <c r="C475" s="26"/>
      <c r="D475" s="40"/>
    </row>
    <row r="476" spans="2:4" ht="15">
      <c r="B476" s="26"/>
      <c r="C476" s="26"/>
      <c r="D476" s="40"/>
    </row>
    <row r="477" spans="2:4" ht="15">
      <c r="B477" s="26"/>
      <c r="C477" s="26"/>
      <c r="D477" s="40"/>
    </row>
    <row r="478" spans="2:4" ht="15">
      <c r="B478" s="26"/>
      <c r="C478" s="26"/>
      <c r="D478" s="40"/>
    </row>
    <row r="479" spans="2:4" ht="15">
      <c r="B479" s="26"/>
      <c r="C479" s="26"/>
      <c r="D479" s="40"/>
    </row>
    <row r="480" spans="2:4" ht="15">
      <c r="B480" s="26"/>
      <c r="C480" s="26"/>
      <c r="D480" s="40"/>
    </row>
    <row r="481" spans="2:4" ht="15">
      <c r="B481" s="26"/>
      <c r="C481" s="26"/>
      <c r="D481" s="40"/>
    </row>
    <row r="482" spans="2:4" ht="15">
      <c r="B482" s="26"/>
      <c r="C482" s="26"/>
      <c r="D482" s="40"/>
    </row>
    <row r="483" spans="2:4" ht="15">
      <c r="B483" s="26"/>
      <c r="C483" s="26"/>
      <c r="D483" s="40"/>
    </row>
    <row r="484" spans="2:4" ht="15">
      <c r="B484" s="26"/>
      <c r="C484" s="26"/>
      <c r="D484" s="40"/>
    </row>
    <row r="485" spans="2:4" ht="15">
      <c r="B485" s="26"/>
      <c r="C485" s="26"/>
      <c r="D485" s="40"/>
    </row>
    <row r="486" spans="2:4" ht="15">
      <c r="B486" s="26"/>
      <c r="C486" s="26"/>
      <c r="D486" s="40"/>
    </row>
    <row r="487" spans="2:4" ht="15">
      <c r="B487" s="26"/>
      <c r="C487" s="26"/>
      <c r="D487" s="40"/>
    </row>
    <row r="488" spans="2:4" ht="15">
      <c r="B488" s="26"/>
      <c r="C488" s="26"/>
      <c r="D488" s="40"/>
    </row>
    <row r="489" spans="2:4" ht="15">
      <c r="B489" s="26"/>
      <c r="C489" s="26"/>
      <c r="D489" s="40"/>
    </row>
    <row r="490" spans="2:4" ht="15">
      <c r="B490" s="26"/>
      <c r="C490" s="26"/>
      <c r="D490" s="40"/>
    </row>
    <row r="491" spans="2:4" ht="15">
      <c r="B491" s="26"/>
      <c r="C491" s="26"/>
      <c r="D491" s="40"/>
    </row>
    <row r="492" spans="2:4" ht="15">
      <c r="B492" s="26"/>
      <c r="C492" s="26"/>
      <c r="D492" s="40"/>
    </row>
    <row r="493" spans="2:4" ht="15">
      <c r="B493" s="26"/>
      <c r="C493" s="26"/>
      <c r="D493" s="40"/>
    </row>
    <row r="494" spans="2:4" ht="15">
      <c r="B494" s="26"/>
      <c r="C494" s="26"/>
      <c r="D494" s="40"/>
    </row>
    <row r="495" spans="2:4" ht="15">
      <c r="B495" s="26"/>
      <c r="C495" s="26"/>
      <c r="D495" s="40"/>
    </row>
    <row r="496" spans="2:4" ht="15">
      <c r="B496" s="26"/>
      <c r="C496" s="26"/>
      <c r="D496" s="40"/>
    </row>
    <row r="497" spans="2:4" ht="15">
      <c r="B497" s="26"/>
      <c r="C497" s="26"/>
      <c r="D497" s="40"/>
    </row>
    <row r="498" spans="2:4" ht="15">
      <c r="B498" s="26"/>
      <c r="C498" s="26"/>
      <c r="D498" s="40"/>
    </row>
    <row r="499" spans="2:4" ht="15">
      <c r="B499" s="26"/>
      <c r="C499" s="26"/>
      <c r="D499" s="40"/>
    </row>
    <row r="500" spans="2:4" ht="15">
      <c r="B500" s="26"/>
      <c r="C500" s="26"/>
      <c r="D500" s="40"/>
    </row>
    <row r="501" spans="2:4" ht="15">
      <c r="B501" s="26"/>
      <c r="C501" s="26"/>
      <c r="D501" s="40"/>
    </row>
  </sheetData>
  <printOptions/>
  <pageMargins left="0" right="0" top="0.7874015748031497" bottom="0" header="0.5118110236220472" footer="0.5118110236220472"/>
  <pageSetup horizontalDpi="600" verticalDpi="600" orientation="portrait" paperSize="9" scale="80" r:id="rId3"/>
  <rowBreaks count="7" manualBreakCount="7">
    <brk id="50" max="255" man="1"/>
    <brk id="92" max="255" man="1"/>
    <brk id="150" max="255" man="1"/>
    <brk id="200" max="255" man="1"/>
    <brk id="254" max="255" man="1"/>
    <brk id="314" max="255" man="1"/>
    <brk id="368" max="255" man="1"/>
  </rowBreaks>
  <colBreaks count="1" manualBreakCount="1">
    <brk id="7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65"/>
  <sheetViews>
    <sheetView workbookViewId="0" topLeftCell="A7">
      <selection activeCell="B30" sqref="B30"/>
    </sheetView>
  </sheetViews>
  <sheetFormatPr defaultColWidth="9.00390625" defaultRowHeight="12.75"/>
  <cols>
    <col min="1" max="1" width="10.00390625" style="13" customWidth="1"/>
    <col min="2" max="2" width="63.00390625" style="2" customWidth="1"/>
    <col min="3" max="3" width="15.125" style="15" customWidth="1"/>
    <col min="4" max="4" width="13.875" style="15" customWidth="1"/>
    <col min="5" max="5" width="13.625" style="15" customWidth="1"/>
    <col min="6" max="6" width="14.625" style="15" customWidth="1"/>
    <col min="7" max="7" width="9.125" style="2" customWidth="1"/>
    <col min="8" max="8" width="23.625" style="2" customWidth="1"/>
    <col min="9" max="9" width="22.875" style="2" customWidth="1"/>
    <col min="10" max="10" width="9.00390625" style="2" customWidth="1"/>
    <col min="11" max="11" width="10.00390625" style="2" customWidth="1"/>
    <col min="12" max="12" width="11.125" style="2" customWidth="1"/>
    <col min="13" max="13" width="13.125" style="2" customWidth="1"/>
    <col min="14" max="14" width="14.00390625" style="2" customWidth="1"/>
    <col min="15" max="15" width="10.375" style="2" customWidth="1"/>
    <col min="16" max="16" width="6.75390625" style="2" customWidth="1"/>
    <col min="17" max="16384" width="9.125" style="2" customWidth="1"/>
  </cols>
  <sheetData>
    <row r="1" spans="1:6" ht="15">
      <c r="A1" s="5"/>
      <c r="B1" s="4"/>
      <c r="C1" s="14"/>
      <c r="D1" s="14"/>
      <c r="E1" s="14"/>
      <c r="F1" s="14"/>
    </row>
    <row r="2" spans="1:7" ht="26.25">
      <c r="A2" s="5"/>
      <c r="B2" s="17" t="s">
        <v>223</v>
      </c>
      <c r="C2" s="197"/>
      <c r="D2" s="18"/>
      <c r="E2" s="14"/>
      <c r="F2" s="14"/>
      <c r="G2" s="5"/>
    </row>
    <row r="3" spans="1:7" ht="15.75">
      <c r="A3" s="5"/>
      <c r="B3" s="4"/>
      <c r="C3" s="14"/>
      <c r="D3" s="7"/>
      <c r="E3" s="14"/>
      <c r="F3" s="14"/>
      <c r="G3" s="5"/>
    </row>
    <row r="4" spans="1:6" ht="16.5" thickBot="1">
      <c r="A4" s="6"/>
      <c r="B4" s="4"/>
      <c r="C4" s="14"/>
      <c r="D4" s="7"/>
      <c r="E4" s="14"/>
      <c r="F4" s="14" t="s">
        <v>278</v>
      </c>
    </row>
    <row r="5" spans="1:6" s="392" customFormat="1" ht="21" thickBot="1">
      <c r="A5" s="386" t="s">
        <v>0</v>
      </c>
      <c r="B5" s="387"/>
      <c r="C5" s="388">
        <v>2006</v>
      </c>
      <c r="D5" s="389">
        <v>2007</v>
      </c>
      <c r="E5" s="390">
        <v>2008</v>
      </c>
      <c r="F5" s="391">
        <v>2009</v>
      </c>
    </row>
    <row r="6" spans="1:6" ht="15">
      <c r="A6" s="206"/>
      <c r="B6" s="8"/>
      <c r="C6" s="219"/>
      <c r="D6" s="238" t="s">
        <v>123</v>
      </c>
      <c r="E6" s="251" t="s">
        <v>123</v>
      </c>
      <c r="F6" s="244" t="s">
        <v>123</v>
      </c>
    </row>
    <row r="7" spans="1:12" s="392" customFormat="1" ht="15.75">
      <c r="A7" s="393" t="s">
        <v>1</v>
      </c>
      <c r="B7" s="394"/>
      <c r="C7" s="395">
        <f>C8+C9</f>
        <v>661726</v>
      </c>
      <c r="D7" s="396">
        <f>D8+D9</f>
        <v>668900</v>
      </c>
      <c r="E7" s="397">
        <f>E8+E9</f>
        <v>673500</v>
      </c>
      <c r="F7" s="398">
        <f>F8+F9</f>
        <v>682800</v>
      </c>
      <c r="J7" s="399"/>
      <c r="K7" s="399"/>
      <c r="L7" s="399"/>
    </row>
    <row r="8" spans="1:12" s="10" customFormat="1" ht="15">
      <c r="A8" s="207" t="s">
        <v>2</v>
      </c>
      <c r="B8" s="9" t="s">
        <v>3</v>
      </c>
      <c r="C8" s="201">
        <v>524492</v>
      </c>
      <c r="D8" s="239">
        <f>536500+2400</f>
        <v>538900</v>
      </c>
      <c r="E8" s="201">
        <v>542000</v>
      </c>
      <c r="F8" s="245">
        <v>546000</v>
      </c>
      <c r="H8" s="195">
        <f>556000-D8</f>
        <v>17100</v>
      </c>
      <c r="J8" s="16"/>
      <c r="K8" s="16"/>
      <c r="L8" s="16"/>
    </row>
    <row r="9" spans="1:12" s="193" customFormat="1" ht="15.75">
      <c r="A9" s="208">
        <v>121</v>
      </c>
      <c r="B9" s="192" t="s">
        <v>4</v>
      </c>
      <c r="C9" s="202">
        <v>137234</v>
      </c>
      <c r="D9" s="240">
        <f>D10+D11+D12</f>
        <v>130000</v>
      </c>
      <c r="E9" s="202">
        <f>E10+E11+E12</f>
        <v>131500</v>
      </c>
      <c r="F9" s="246">
        <f>F10+F11+F12</f>
        <v>136800</v>
      </c>
      <c r="H9" s="196"/>
      <c r="J9" s="194"/>
      <c r="K9" s="194"/>
      <c r="L9" s="194"/>
    </row>
    <row r="10" spans="1:12" ht="15">
      <c r="A10" s="209">
        <v>121001</v>
      </c>
      <c r="B10" s="9" t="s">
        <v>120</v>
      </c>
      <c r="C10" s="201"/>
      <c r="D10" s="239">
        <v>19000</v>
      </c>
      <c r="E10" s="201">
        <v>20000</v>
      </c>
      <c r="F10" s="245">
        <v>21000</v>
      </c>
      <c r="J10" s="15"/>
      <c r="K10" s="15"/>
      <c r="L10" s="15"/>
    </row>
    <row r="11" spans="1:12" ht="15">
      <c r="A11" s="209">
        <v>121002</v>
      </c>
      <c r="B11" s="9" t="s">
        <v>121</v>
      </c>
      <c r="C11" s="203"/>
      <c r="D11" s="241">
        <v>105000</v>
      </c>
      <c r="E11" s="203">
        <v>105000</v>
      </c>
      <c r="F11" s="247">
        <v>109000</v>
      </c>
      <c r="J11" s="15"/>
      <c r="K11" s="15"/>
      <c r="L11" s="15"/>
    </row>
    <row r="12" spans="1:12" ht="15">
      <c r="A12" s="209">
        <v>121003</v>
      </c>
      <c r="B12" s="9" t="s">
        <v>122</v>
      </c>
      <c r="C12" s="203"/>
      <c r="D12" s="241">
        <v>6000</v>
      </c>
      <c r="E12" s="203">
        <v>6500</v>
      </c>
      <c r="F12" s="247">
        <v>6800</v>
      </c>
      <c r="J12" s="15"/>
      <c r="K12" s="15"/>
      <c r="L12" s="15"/>
    </row>
    <row r="13" spans="1:12" ht="15">
      <c r="A13" s="210"/>
      <c r="B13" s="4"/>
      <c r="C13" s="200"/>
      <c r="D13" s="14"/>
      <c r="E13" s="200"/>
      <c r="F13" s="248"/>
      <c r="J13" s="15"/>
      <c r="K13" s="15"/>
      <c r="L13" s="15"/>
    </row>
    <row r="14" spans="1:12" s="392" customFormat="1" ht="15.75">
      <c r="A14" s="393" t="s">
        <v>5</v>
      </c>
      <c r="B14" s="400"/>
      <c r="C14" s="401">
        <f>C15+C16+C17+C18+C19+C20</f>
        <v>24000</v>
      </c>
      <c r="D14" s="402">
        <f>SUM(D15:D20)</f>
        <v>26450</v>
      </c>
      <c r="E14" s="403">
        <f>SUM(E15:E20)</f>
        <v>24250</v>
      </c>
      <c r="F14" s="404">
        <f>SUM(F15:F20)</f>
        <v>24250</v>
      </c>
      <c r="J14" s="405"/>
      <c r="K14" s="405"/>
      <c r="L14" s="405"/>
    </row>
    <row r="15" spans="1:12" s="10" customFormat="1" ht="15">
      <c r="A15" s="207" t="s">
        <v>6</v>
      </c>
      <c r="B15" s="9" t="s">
        <v>7</v>
      </c>
      <c r="C15" s="203">
        <v>1700</v>
      </c>
      <c r="D15" s="241">
        <v>1700</v>
      </c>
      <c r="E15" s="203">
        <v>1700</v>
      </c>
      <c r="F15" s="247">
        <v>1700</v>
      </c>
      <c r="J15" s="16"/>
      <c r="K15" s="16"/>
      <c r="L15" s="16"/>
    </row>
    <row r="16" spans="1:12" ht="15">
      <c r="A16" s="207" t="s">
        <v>8</v>
      </c>
      <c r="B16" s="9" t="s">
        <v>9</v>
      </c>
      <c r="C16" s="201">
        <v>600</v>
      </c>
      <c r="D16" s="239">
        <v>600</v>
      </c>
      <c r="E16" s="201">
        <v>600</v>
      </c>
      <c r="F16" s="245">
        <v>600</v>
      </c>
      <c r="J16" s="15"/>
      <c r="K16" s="15"/>
      <c r="L16" s="15"/>
    </row>
    <row r="17" spans="1:12" ht="15">
      <c r="A17" s="207" t="s">
        <v>109</v>
      </c>
      <c r="B17" s="9" t="s">
        <v>107</v>
      </c>
      <c r="C17" s="201">
        <v>200</v>
      </c>
      <c r="D17" s="239">
        <v>300</v>
      </c>
      <c r="E17" s="201">
        <v>300</v>
      </c>
      <c r="F17" s="245">
        <v>300</v>
      </c>
      <c r="J17" s="15"/>
      <c r="K17" s="15"/>
      <c r="L17" s="15"/>
    </row>
    <row r="18" spans="1:12" ht="15">
      <c r="A18" s="207" t="s">
        <v>110</v>
      </c>
      <c r="B18" s="9" t="s">
        <v>108</v>
      </c>
      <c r="C18" s="201">
        <v>700</v>
      </c>
      <c r="D18" s="239">
        <v>700</v>
      </c>
      <c r="E18" s="201">
        <v>700</v>
      </c>
      <c r="F18" s="245">
        <v>700</v>
      </c>
      <c r="J18" s="15"/>
      <c r="K18" s="15"/>
      <c r="L18" s="15"/>
    </row>
    <row r="19" spans="1:6" ht="15">
      <c r="A19" s="207" t="s">
        <v>10</v>
      </c>
      <c r="B19" s="9" t="s">
        <v>11</v>
      </c>
      <c r="C19" s="201">
        <v>7000</v>
      </c>
      <c r="D19" s="239">
        <v>7200</v>
      </c>
      <c r="E19" s="201">
        <v>5000</v>
      </c>
      <c r="F19" s="245">
        <v>5000</v>
      </c>
    </row>
    <row r="20" spans="1:6" ht="15">
      <c r="A20" s="207" t="s">
        <v>12</v>
      </c>
      <c r="B20" s="9" t="s">
        <v>218</v>
      </c>
      <c r="C20" s="201">
        <v>13800</v>
      </c>
      <c r="D20" s="239">
        <v>15950</v>
      </c>
      <c r="E20" s="201">
        <v>15950</v>
      </c>
      <c r="F20" s="245">
        <v>15950</v>
      </c>
    </row>
    <row r="21" spans="1:6" ht="15">
      <c r="A21" s="210"/>
      <c r="B21" s="4"/>
      <c r="C21" s="200"/>
      <c r="D21" s="242"/>
      <c r="E21" s="252"/>
      <c r="F21" s="249"/>
    </row>
    <row r="22" spans="1:6" s="392" customFormat="1" ht="15.75">
      <c r="A22" s="393" t="s">
        <v>13</v>
      </c>
      <c r="B22" s="400"/>
      <c r="C22" s="401">
        <f>C23+C24</f>
        <v>18000</v>
      </c>
      <c r="D22" s="406">
        <f>SUM(D23:D25)</f>
        <v>25600</v>
      </c>
      <c r="E22" s="407">
        <f>SUM(E23:E25)</f>
        <v>16000</v>
      </c>
      <c r="F22" s="408">
        <f>SUM(F23:F25)</f>
        <v>16000</v>
      </c>
    </row>
    <row r="23" spans="1:6" s="11" customFormat="1" ht="15">
      <c r="A23" s="209">
        <v>211003</v>
      </c>
      <c r="B23" s="9" t="s">
        <v>14</v>
      </c>
      <c r="C23" s="203">
        <v>6000</v>
      </c>
      <c r="D23" s="241">
        <v>6000</v>
      </c>
      <c r="E23" s="203">
        <v>6000</v>
      </c>
      <c r="F23" s="247">
        <v>6000</v>
      </c>
    </row>
    <row r="24" spans="1:6" ht="15">
      <c r="A24" s="211">
        <v>212002</v>
      </c>
      <c r="B24" s="199" t="s">
        <v>15</v>
      </c>
      <c r="C24" s="200">
        <v>12000</v>
      </c>
      <c r="D24" s="239">
        <v>12000</v>
      </c>
      <c r="E24" s="201">
        <v>5000</v>
      </c>
      <c r="F24" s="245">
        <v>5000</v>
      </c>
    </row>
    <row r="25" spans="1:6" ht="15">
      <c r="A25" s="209">
        <v>212003</v>
      </c>
      <c r="B25" s="9" t="s">
        <v>16</v>
      </c>
      <c r="C25" s="203"/>
      <c r="D25" s="241">
        <v>7600</v>
      </c>
      <c r="E25" s="203">
        <v>5000</v>
      </c>
      <c r="F25" s="247">
        <v>5000</v>
      </c>
    </row>
    <row r="26" spans="1:6" ht="15">
      <c r="A26" s="210"/>
      <c r="B26" s="4"/>
      <c r="C26" s="200"/>
      <c r="D26" s="14"/>
      <c r="E26" s="200"/>
      <c r="F26" s="248"/>
    </row>
    <row r="27" spans="1:6" s="392" customFormat="1" ht="15.75">
      <c r="A27" s="393" t="s">
        <v>17</v>
      </c>
      <c r="B27" s="400"/>
      <c r="C27" s="401">
        <f>SUM(C28:C33)</f>
        <v>402187</v>
      </c>
      <c r="D27" s="402">
        <f>SUM(D28:D32)</f>
        <v>408277</v>
      </c>
      <c r="E27" s="403">
        <f>SUM(E28:E32)</f>
        <v>421492</v>
      </c>
      <c r="F27" s="404">
        <f>SUM(F28:F32)</f>
        <v>427283</v>
      </c>
    </row>
    <row r="28" spans="1:6" ht="15">
      <c r="A28" s="212">
        <v>221</v>
      </c>
      <c r="B28" s="9" t="s">
        <v>18</v>
      </c>
      <c r="C28" s="201">
        <f>1500</f>
        <v>1500</v>
      </c>
      <c r="D28" s="239">
        <v>2100</v>
      </c>
      <c r="E28" s="201">
        <v>2500</v>
      </c>
      <c r="F28" s="245">
        <v>2800</v>
      </c>
    </row>
    <row r="29" spans="1:6" ht="15">
      <c r="A29" s="209">
        <v>221005</v>
      </c>
      <c r="B29" s="9" t="s">
        <v>111</v>
      </c>
      <c r="C29" s="201">
        <v>18000</v>
      </c>
      <c r="D29" s="239">
        <v>17000</v>
      </c>
      <c r="E29" s="201">
        <v>17000</v>
      </c>
      <c r="F29" s="245">
        <v>17000</v>
      </c>
    </row>
    <row r="30" spans="1:6" ht="15">
      <c r="A30" s="209">
        <v>223</v>
      </c>
      <c r="B30" s="9" t="s">
        <v>19</v>
      </c>
      <c r="C30" s="201">
        <v>17180</v>
      </c>
      <c r="D30" s="239">
        <v>21970</v>
      </c>
      <c r="E30" s="201">
        <v>21970</v>
      </c>
      <c r="F30" s="245">
        <v>21970</v>
      </c>
    </row>
    <row r="31" spans="1:6" ht="15">
      <c r="A31" s="213">
        <v>223</v>
      </c>
      <c r="B31" s="8" t="s">
        <v>114</v>
      </c>
      <c r="C31" s="201">
        <v>359137</v>
      </c>
      <c r="D31" s="239">
        <v>367087</v>
      </c>
      <c r="E31" s="201">
        <v>379902</v>
      </c>
      <c r="F31" s="245">
        <v>385393</v>
      </c>
    </row>
    <row r="32" spans="1:6" ht="15">
      <c r="A32" s="213">
        <v>229005</v>
      </c>
      <c r="B32" s="8" t="s">
        <v>20</v>
      </c>
      <c r="C32" s="201">
        <v>120</v>
      </c>
      <c r="D32" s="241">
        <v>120</v>
      </c>
      <c r="E32" s="203">
        <v>120</v>
      </c>
      <c r="F32" s="247">
        <v>120</v>
      </c>
    </row>
    <row r="33" spans="1:6" ht="15">
      <c r="A33" s="214"/>
      <c r="B33" s="4" t="s">
        <v>274</v>
      </c>
      <c r="C33" s="200">
        <f>5750+500</f>
        <v>6250</v>
      </c>
      <c r="D33" s="14"/>
      <c r="E33" s="200"/>
      <c r="F33" s="248"/>
    </row>
    <row r="34" spans="1:6" s="392" customFormat="1" ht="15.75">
      <c r="A34" s="393" t="s">
        <v>118</v>
      </c>
      <c r="B34" s="394"/>
      <c r="C34" s="409">
        <f>C35</f>
        <v>2200</v>
      </c>
      <c r="D34" s="402">
        <f>D35</f>
        <v>1600</v>
      </c>
      <c r="E34" s="403">
        <f>E35</f>
        <v>1700</v>
      </c>
      <c r="F34" s="404">
        <f>F35</f>
        <v>1800</v>
      </c>
    </row>
    <row r="35" spans="1:6" s="12" customFormat="1" ht="15">
      <c r="A35" s="212">
        <v>240</v>
      </c>
      <c r="B35" s="9" t="s">
        <v>119</v>
      </c>
      <c r="C35" s="203">
        <v>2200</v>
      </c>
      <c r="D35" s="241">
        <v>1600</v>
      </c>
      <c r="E35" s="203">
        <v>1700</v>
      </c>
      <c r="F35" s="247">
        <v>1800</v>
      </c>
    </row>
    <row r="36" spans="1:6" ht="15">
      <c r="A36" s="206"/>
      <c r="B36" s="8"/>
      <c r="C36" s="201"/>
      <c r="D36" s="239"/>
      <c r="E36" s="201"/>
      <c r="F36" s="245"/>
    </row>
    <row r="37" spans="1:6" s="392" customFormat="1" ht="15.75">
      <c r="A37" s="410" t="s">
        <v>21</v>
      </c>
      <c r="B37" s="411"/>
      <c r="C37" s="412">
        <f>C38+C39</f>
        <v>12500</v>
      </c>
      <c r="D37" s="396">
        <f>D38+D39</f>
        <v>12000</v>
      </c>
      <c r="E37" s="397">
        <f>E38+E39+E40</f>
        <v>12300</v>
      </c>
      <c r="F37" s="398">
        <f>F38+F39+F40</f>
        <v>12500</v>
      </c>
    </row>
    <row r="38" spans="1:6" s="10" customFormat="1" ht="15">
      <c r="A38" s="209">
        <v>292008</v>
      </c>
      <c r="B38" s="9" t="s">
        <v>22</v>
      </c>
      <c r="C38" s="201">
        <v>4500</v>
      </c>
      <c r="D38" s="239">
        <v>4000</v>
      </c>
      <c r="E38" s="201">
        <v>4000</v>
      </c>
      <c r="F38" s="245">
        <v>4000</v>
      </c>
    </row>
    <row r="39" spans="1:6" ht="15">
      <c r="A39" s="207" t="s">
        <v>117</v>
      </c>
      <c r="B39" s="9" t="s">
        <v>112</v>
      </c>
      <c r="C39" s="203">
        <v>8000</v>
      </c>
      <c r="D39" s="241">
        <v>8000</v>
      </c>
      <c r="E39" s="203">
        <v>8300</v>
      </c>
      <c r="F39" s="247">
        <v>8500</v>
      </c>
    </row>
    <row r="40" spans="1:6" ht="15">
      <c r="A40" s="209"/>
      <c r="B40" s="9"/>
      <c r="C40" s="200"/>
      <c r="D40" s="243"/>
      <c r="E40" s="253"/>
      <c r="F40" s="250"/>
    </row>
    <row r="41" spans="1:6" s="392" customFormat="1" ht="16.5" thickBot="1">
      <c r="A41" s="413" t="s">
        <v>23</v>
      </c>
      <c r="B41" s="414"/>
      <c r="C41" s="415">
        <v>466668</v>
      </c>
      <c r="D41" s="416">
        <v>0</v>
      </c>
      <c r="E41" s="417">
        <v>0</v>
      </c>
      <c r="F41" s="418">
        <v>0</v>
      </c>
    </row>
    <row r="42" spans="1:7" s="392" customFormat="1" ht="19.5" thickBot="1" thickTop="1">
      <c r="A42" s="460" t="s">
        <v>24</v>
      </c>
      <c r="B42" s="419"/>
      <c r="C42" s="420">
        <f>C41+C37+C34+C27+C22+C14+C7</f>
        <v>1587281</v>
      </c>
      <c r="D42" s="421">
        <f>D7+D14+D22+D27+D34+D37+D41</f>
        <v>1142827</v>
      </c>
      <c r="E42" s="420">
        <f>E7+E14+E22+E27+E34+E37+E41</f>
        <v>1149242</v>
      </c>
      <c r="F42" s="422">
        <f>F7+F14+F22+F27+F34+F37+F41</f>
        <v>1164633</v>
      </c>
      <c r="G42" s="405"/>
    </row>
    <row r="43" spans="1:6" ht="17.25" thickBot="1" thickTop="1">
      <c r="A43" s="217"/>
      <c r="B43" s="3"/>
      <c r="C43" s="7"/>
      <c r="D43" s="7"/>
      <c r="E43" s="7"/>
      <c r="F43" s="218"/>
    </row>
    <row r="44" spans="1:6" s="392" customFormat="1" ht="21" thickBot="1">
      <c r="A44" s="423" t="s">
        <v>25</v>
      </c>
      <c r="B44" s="424"/>
      <c r="C44" s="425">
        <f>C5</f>
        <v>2006</v>
      </c>
      <c r="D44" s="389">
        <v>2007</v>
      </c>
      <c r="E44" s="390">
        <v>2008</v>
      </c>
      <c r="F44" s="391">
        <v>2009</v>
      </c>
    </row>
    <row r="45" spans="1:6" s="392" customFormat="1" ht="15.75">
      <c r="A45" s="410" t="s">
        <v>26</v>
      </c>
      <c r="B45" s="426"/>
      <c r="C45" s="427">
        <f>SUM(C46:C47)</f>
        <v>173814</v>
      </c>
      <c r="D45" s="428">
        <f>SUM(D46:D48)</f>
        <v>77077</v>
      </c>
      <c r="E45" s="429">
        <f>SUM(E46:E48)</f>
        <v>65785</v>
      </c>
      <c r="F45" s="430">
        <f>SUM(F46:F48)</f>
        <v>65037</v>
      </c>
    </row>
    <row r="46" spans="1:6" ht="15">
      <c r="A46" s="215">
        <v>231</v>
      </c>
      <c r="B46" s="204" t="s">
        <v>115</v>
      </c>
      <c r="C46" s="205">
        <v>9570</v>
      </c>
      <c r="D46" s="254">
        <v>5037</v>
      </c>
      <c r="E46" s="205">
        <v>5037</v>
      </c>
      <c r="F46" s="255">
        <v>5037</v>
      </c>
    </row>
    <row r="47" spans="1:6" ht="15">
      <c r="A47" s="215">
        <v>231</v>
      </c>
      <c r="B47" s="204" t="s">
        <v>116</v>
      </c>
      <c r="C47" s="205">
        <v>164244</v>
      </c>
      <c r="D47" s="254">
        <v>10000</v>
      </c>
      <c r="E47" s="205">
        <v>5000</v>
      </c>
      <c r="F47" s="255">
        <v>5000</v>
      </c>
    </row>
    <row r="48" spans="1:6" ht="15">
      <c r="A48" s="216">
        <v>233001</v>
      </c>
      <c r="B48" s="204" t="s">
        <v>27</v>
      </c>
      <c r="C48" s="205"/>
      <c r="D48" s="254">
        <v>62040</v>
      </c>
      <c r="E48" s="205">
        <v>55748</v>
      </c>
      <c r="F48" s="255">
        <v>55000</v>
      </c>
    </row>
    <row r="49" spans="1:6" s="392" customFormat="1" ht="16.5" thickBot="1">
      <c r="A49" s="431" t="s">
        <v>28</v>
      </c>
      <c r="B49" s="432"/>
      <c r="C49" s="433">
        <f>478762+50107</f>
        <v>528869</v>
      </c>
      <c r="D49" s="434">
        <v>0</v>
      </c>
      <c r="E49" s="433">
        <v>0</v>
      </c>
      <c r="F49" s="435">
        <v>0</v>
      </c>
    </row>
    <row r="50" spans="1:6" s="392" customFormat="1" ht="19.5" thickBot="1" thickTop="1">
      <c r="A50" s="460" t="s">
        <v>29</v>
      </c>
      <c r="B50" s="436"/>
      <c r="C50" s="337">
        <f>C45+C49</f>
        <v>702683</v>
      </c>
      <c r="D50" s="421">
        <f>D45</f>
        <v>77077</v>
      </c>
      <c r="E50" s="420">
        <f>E45+E49</f>
        <v>65785</v>
      </c>
      <c r="F50" s="422">
        <f>F45+F49</f>
        <v>65037</v>
      </c>
    </row>
    <row r="51" spans="1:6" ht="17.25" thickBot="1" thickTop="1">
      <c r="A51" s="217"/>
      <c r="B51" s="3"/>
      <c r="C51" s="7"/>
      <c r="D51" s="7"/>
      <c r="E51" s="7"/>
      <c r="F51" s="218"/>
    </row>
    <row r="52" spans="1:6" s="392" customFormat="1" ht="21" thickBot="1">
      <c r="A52" s="423" t="s">
        <v>30</v>
      </c>
      <c r="B52" s="424"/>
      <c r="C52" s="425">
        <v>2006</v>
      </c>
      <c r="D52" s="389">
        <v>2007</v>
      </c>
      <c r="E52" s="390">
        <v>2008</v>
      </c>
      <c r="F52" s="391">
        <v>2009</v>
      </c>
    </row>
    <row r="53" spans="1:6" s="392" customFormat="1" ht="15.75">
      <c r="A53" s="410" t="s">
        <v>31</v>
      </c>
      <c r="B53" s="426"/>
      <c r="C53" s="437">
        <f>C54</f>
        <v>51515</v>
      </c>
      <c r="D53" s="428">
        <f>SUM(D54:D54)</f>
        <v>20000</v>
      </c>
      <c r="E53" s="429">
        <f>SUM(E54:E54)</f>
        <v>20000</v>
      </c>
      <c r="F53" s="430">
        <f>SUM(F54:F54)</f>
        <v>20000</v>
      </c>
    </row>
    <row r="54" spans="1:6" ht="15">
      <c r="A54" s="209">
        <v>454</v>
      </c>
      <c r="B54" s="9" t="s">
        <v>113</v>
      </c>
      <c r="C54" s="205">
        <v>51515</v>
      </c>
      <c r="D54" s="254">
        <v>20000</v>
      </c>
      <c r="E54" s="205">
        <v>20000</v>
      </c>
      <c r="F54" s="255">
        <v>20000</v>
      </c>
    </row>
    <row r="55" spans="1:6" s="392" customFormat="1" ht="16.5" thickBot="1">
      <c r="A55" s="438" t="s">
        <v>32</v>
      </c>
      <c r="B55" s="414"/>
      <c r="C55" s="439">
        <f>138965+89844</f>
        <v>228809</v>
      </c>
      <c r="D55" s="434">
        <v>0</v>
      </c>
      <c r="E55" s="433">
        <v>0</v>
      </c>
      <c r="F55" s="435">
        <v>0</v>
      </c>
    </row>
    <row r="56" spans="1:6" s="392" customFormat="1" ht="19.5" thickBot="1" thickTop="1">
      <c r="A56" s="460" t="s">
        <v>30</v>
      </c>
      <c r="B56" s="436"/>
      <c r="C56" s="337">
        <f>C53+C55</f>
        <v>280324</v>
      </c>
      <c r="D56" s="421">
        <f>D55+D53</f>
        <v>20000</v>
      </c>
      <c r="E56" s="420">
        <f>E55+E53</f>
        <v>20000</v>
      </c>
      <c r="F56" s="422">
        <f>F55+F53</f>
        <v>20000</v>
      </c>
    </row>
    <row r="57" spans="1:6" ht="17.25" thickBot="1" thickTop="1">
      <c r="A57" s="217"/>
      <c r="B57" s="4"/>
      <c r="C57" s="14"/>
      <c r="D57" s="7"/>
      <c r="E57" s="7"/>
      <c r="F57" s="7"/>
    </row>
    <row r="58" spans="1:6" ht="15.75">
      <c r="A58" s="440" t="s">
        <v>0</v>
      </c>
      <c r="B58" s="441"/>
      <c r="C58" s="442">
        <f>C42</f>
        <v>1587281</v>
      </c>
      <c r="D58" s="443">
        <f>D42</f>
        <v>1142827</v>
      </c>
      <c r="E58" s="443">
        <f>E42</f>
        <v>1149242</v>
      </c>
      <c r="F58" s="444">
        <f>F42</f>
        <v>1164633</v>
      </c>
    </row>
    <row r="59" spans="1:6" ht="15.75">
      <c r="A59" s="445" t="s">
        <v>25</v>
      </c>
      <c r="B59" s="446"/>
      <c r="C59" s="447">
        <f>C50</f>
        <v>702683</v>
      </c>
      <c r="D59" s="448">
        <f>D50</f>
        <v>77077</v>
      </c>
      <c r="E59" s="448">
        <f>E50</f>
        <v>65785</v>
      </c>
      <c r="F59" s="449">
        <f>F50</f>
        <v>65037</v>
      </c>
    </row>
    <row r="60" spans="1:6" ht="16.5" thickBot="1">
      <c r="A60" s="450" t="s">
        <v>30</v>
      </c>
      <c r="B60" s="451"/>
      <c r="C60" s="452">
        <f>C56</f>
        <v>280324</v>
      </c>
      <c r="D60" s="453">
        <f>D56</f>
        <v>20000</v>
      </c>
      <c r="E60" s="453">
        <f>E56</f>
        <v>20000</v>
      </c>
      <c r="F60" s="454">
        <f>F56</f>
        <v>20000</v>
      </c>
    </row>
    <row r="61" spans="1:6" s="392" customFormat="1" ht="21.75" thickBot="1" thickTop="1">
      <c r="A61" s="455" t="s">
        <v>33</v>
      </c>
      <c r="B61" s="456"/>
      <c r="C61" s="457">
        <f>SUM(C58:C60)</f>
        <v>2570288</v>
      </c>
      <c r="D61" s="458">
        <f>SUM(D58:D60)</f>
        <v>1239904</v>
      </c>
      <c r="E61" s="458">
        <f>SUM(E58:E60)</f>
        <v>1235027</v>
      </c>
      <c r="F61" s="459">
        <f>SUM(F58:F60)</f>
        <v>1249670</v>
      </c>
    </row>
    <row r="62" ht="15.75" thickTop="1"/>
    <row r="64" spans="2:3" ht="15.75">
      <c r="B64" s="1"/>
      <c r="C64" s="198"/>
    </row>
    <row r="75" spans="1:5" ht="15">
      <c r="A75" s="5"/>
      <c r="B75" s="4"/>
      <c r="C75" s="14"/>
      <c r="D75" s="14"/>
      <c r="E75" s="14"/>
    </row>
    <row r="76" spans="1:5" ht="15">
      <c r="A76" s="5"/>
      <c r="B76" s="4"/>
      <c r="C76" s="14"/>
      <c r="D76" s="14"/>
      <c r="E76" s="14"/>
    </row>
    <row r="77" spans="1:5" ht="15">
      <c r="A77" s="5"/>
      <c r="B77" s="4"/>
      <c r="C77" s="14"/>
      <c r="D77" s="14"/>
      <c r="E77" s="14"/>
    </row>
    <row r="78" spans="1:5" ht="15">
      <c r="A78" s="5"/>
      <c r="B78" s="4"/>
      <c r="C78" s="14"/>
      <c r="D78" s="14"/>
      <c r="E78" s="14"/>
    </row>
    <row r="79" spans="1:5" ht="15">
      <c r="A79" s="5"/>
      <c r="B79" s="4"/>
      <c r="C79" s="14"/>
      <c r="D79" s="14"/>
      <c r="E79" s="14"/>
    </row>
    <row r="80" spans="1:5" ht="15">
      <c r="A80" s="5"/>
      <c r="B80" s="4"/>
      <c r="C80" s="14"/>
      <c r="D80" s="14"/>
      <c r="E80" s="14"/>
    </row>
    <row r="81" spans="1:5" ht="15">
      <c r="A81" s="5"/>
      <c r="B81" s="4"/>
      <c r="C81" s="14"/>
      <c r="D81" s="14"/>
      <c r="E81" s="14"/>
    </row>
    <row r="82" spans="1:5" ht="15">
      <c r="A82" s="5"/>
      <c r="B82" s="4"/>
      <c r="C82" s="14"/>
      <c r="D82" s="14"/>
      <c r="E82" s="14"/>
    </row>
    <row r="83" spans="1:5" ht="15">
      <c r="A83" s="5"/>
      <c r="B83" s="4"/>
      <c r="C83" s="14"/>
      <c r="D83" s="14"/>
      <c r="E83" s="14"/>
    </row>
    <row r="84" spans="1:5" ht="15">
      <c r="A84" s="5"/>
      <c r="B84" s="4"/>
      <c r="C84" s="14"/>
      <c r="D84" s="14"/>
      <c r="E84" s="14"/>
    </row>
    <row r="85" spans="1:5" ht="15">
      <c r="A85" s="5"/>
      <c r="B85" s="4"/>
      <c r="C85" s="14"/>
      <c r="D85" s="14"/>
      <c r="E85" s="14"/>
    </row>
    <row r="86" spans="1:5" ht="15">
      <c r="A86" s="5"/>
      <c r="B86" s="4"/>
      <c r="C86" s="14"/>
      <c r="D86" s="14"/>
      <c r="E86" s="14"/>
    </row>
    <row r="87" spans="1:5" ht="15">
      <c r="A87" s="5"/>
      <c r="B87" s="4"/>
      <c r="C87" s="14"/>
      <c r="D87" s="14"/>
      <c r="E87" s="14"/>
    </row>
    <row r="88" spans="1:5" ht="15">
      <c r="A88" s="5"/>
      <c r="B88" s="4"/>
      <c r="C88" s="14"/>
      <c r="D88" s="14"/>
      <c r="E88" s="14"/>
    </row>
    <row r="89" spans="1:5" ht="15">
      <c r="A89" s="5"/>
      <c r="B89" s="4"/>
      <c r="C89" s="14"/>
      <c r="D89" s="14"/>
      <c r="E89" s="14"/>
    </row>
    <row r="90" spans="1:5" ht="15">
      <c r="A90" s="5"/>
      <c r="B90" s="4"/>
      <c r="C90" s="14"/>
      <c r="D90" s="14"/>
      <c r="E90" s="14"/>
    </row>
    <row r="91" spans="1:5" ht="15">
      <c r="A91" s="5"/>
      <c r="B91" s="4"/>
      <c r="C91" s="14"/>
      <c r="D91" s="14"/>
      <c r="E91" s="14"/>
    </row>
    <row r="92" spans="1:5" ht="15">
      <c r="A92" s="5"/>
      <c r="B92" s="4"/>
      <c r="C92" s="14"/>
      <c r="D92" s="14"/>
      <c r="E92" s="14"/>
    </row>
    <row r="93" spans="1:5" ht="15">
      <c r="A93" s="5"/>
      <c r="B93" s="4"/>
      <c r="C93" s="14"/>
      <c r="D93" s="14"/>
      <c r="E93" s="14"/>
    </row>
    <row r="94" spans="1:5" ht="15">
      <c r="A94" s="5"/>
      <c r="B94" s="4"/>
      <c r="C94" s="14"/>
      <c r="D94" s="14"/>
      <c r="E94" s="14"/>
    </row>
    <row r="95" spans="1:5" ht="15">
      <c r="A95" s="5"/>
      <c r="B95" s="4"/>
      <c r="C95" s="14"/>
      <c r="D95" s="14"/>
      <c r="E95" s="14"/>
    </row>
    <row r="96" spans="1:5" ht="15">
      <c r="A96" s="5"/>
      <c r="B96" s="4"/>
      <c r="C96" s="14"/>
      <c r="D96" s="14"/>
      <c r="E96" s="14"/>
    </row>
    <row r="97" spans="1:5" ht="15">
      <c r="A97" s="5"/>
      <c r="B97" s="4"/>
      <c r="C97" s="14"/>
      <c r="D97" s="14"/>
      <c r="E97" s="14"/>
    </row>
    <row r="98" spans="1:5" ht="15">
      <c r="A98" s="5"/>
      <c r="B98" s="4"/>
      <c r="C98" s="14"/>
      <c r="D98" s="14"/>
      <c r="E98" s="14"/>
    </row>
    <row r="99" spans="1:5" ht="15">
      <c r="A99" s="5"/>
      <c r="B99" s="4"/>
      <c r="C99" s="14"/>
      <c r="D99" s="14"/>
      <c r="E99" s="14"/>
    </row>
    <row r="100" spans="1:5" ht="15">
      <c r="A100" s="5"/>
      <c r="B100" s="4"/>
      <c r="C100" s="14"/>
      <c r="D100" s="14"/>
      <c r="E100" s="14"/>
    </row>
    <row r="101" spans="1:5" ht="15">
      <c r="A101" s="5"/>
      <c r="B101" s="4"/>
      <c r="C101" s="14"/>
      <c r="D101" s="14"/>
      <c r="E101" s="14"/>
    </row>
    <row r="102" spans="1:5" ht="15">
      <c r="A102" s="5"/>
      <c r="B102" s="4"/>
      <c r="C102" s="14"/>
      <c r="D102" s="14"/>
      <c r="E102" s="14"/>
    </row>
    <row r="103" spans="1:5" ht="15">
      <c r="A103" s="5"/>
      <c r="B103" s="4"/>
      <c r="C103" s="14"/>
      <c r="D103" s="14"/>
      <c r="E103" s="14"/>
    </row>
    <row r="104" spans="1:5" ht="15">
      <c r="A104" s="5"/>
      <c r="B104" s="4"/>
      <c r="C104" s="14"/>
      <c r="D104" s="14"/>
      <c r="E104" s="14"/>
    </row>
    <row r="105" spans="1:5" ht="15">
      <c r="A105" s="5"/>
      <c r="B105" s="4"/>
      <c r="C105" s="14"/>
      <c r="D105" s="14"/>
      <c r="E105" s="14"/>
    </row>
    <row r="106" spans="1:5" ht="15">
      <c r="A106" s="5"/>
      <c r="B106" s="4"/>
      <c r="C106" s="14"/>
      <c r="D106" s="14"/>
      <c r="E106" s="14"/>
    </row>
    <row r="107" spans="1:5" ht="15">
      <c r="A107" s="5"/>
      <c r="B107" s="4"/>
      <c r="C107" s="14"/>
      <c r="D107" s="14"/>
      <c r="E107" s="14"/>
    </row>
    <row r="108" spans="1:5" ht="15">
      <c r="A108" s="5"/>
      <c r="B108" s="4"/>
      <c r="C108" s="14"/>
      <c r="D108" s="14"/>
      <c r="E108" s="14"/>
    </row>
    <row r="109" spans="1:5" ht="15">
      <c r="A109" s="5"/>
      <c r="B109" s="4"/>
      <c r="C109" s="14"/>
      <c r="D109" s="14"/>
      <c r="E109" s="14"/>
    </row>
    <row r="110" spans="1:5" ht="15">
      <c r="A110" s="5"/>
      <c r="B110" s="4"/>
      <c r="C110" s="14"/>
      <c r="D110" s="14"/>
      <c r="E110" s="14"/>
    </row>
    <row r="111" spans="1:5" ht="15">
      <c r="A111" s="5"/>
      <c r="B111" s="4"/>
      <c r="C111" s="14"/>
      <c r="D111" s="14"/>
      <c r="E111" s="14"/>
    </row>
    <row r="112" spans="1:5" ht="15">
      <c r="A112" s="5"/>
      <c r="B112" s="4"/>
      <c r="C112" s="14"/>
      <c r="D112" s="14"/>
      <c r="E112" s="14"/>
    </row>
    <row r="113" spans="1:5" ht="15">
      <c r="A113" s="5"/>
      <c r="B113" s="4"/>
      <c r="C113" s="14"/>
      <c r="D113" s="14"/>
      <c r="E113" s="14"/>
    </row>
    <row r="114" spans="1:5" ht="15">
      <c r="A114" s="5"/>
      <c r="B114" s="4"/>
      <c r="C114" s="14"/>
      <c r="D114" s="14"/>
      <c r="E114" s="14"/>
    </row>
    <row r="115" spans="1:5" ht="15">
      <c r="A115" s="5"/>
      <c r="B115" s="4"/>
      <c r="C115" s="14"/>
      <c r="D115" s="14"/>
      <c r="E115" s="14"/>
    </row>
    <row r="116" spans="1:5" ht="15">
      <c r="A116" s="5"/>
      <c r="B116" s="4"/>
      <c r="C116" s="14"/>
      <c r="D116" s="14"/>
      <c r="E116" s="14"/>
    </row>
    <row r="117" spans="1:5" ht="15">
      <c r="A117" s="5"/>
      <c r="B117" s="4"/>
      <c r="C117" s="14"/>
      <c r="D117" s="14"/>
      <c r="E117" s="14"/>
    </row>
    <row r="118" spans="1:5" ht="15">
      <c r="A118" s="5"/>
      <c r="B118" s="4"/>
      <c r="C118" s="14"/>
      <c r="D118" s="14"/>
      <c r="E118" s="14"/>
    </row>
    <row r="119" spans="1:5" ht="15">
      <c r="A119" s="5"/>
      <c r="B119" s="4"/>
      <c r="C119" s="14"/>
      <c r="D119" s="14"/>
      <c r="E119" s="14"/>
    </row>
    <row r="120" spans="1:5" ht="15">
      <c r="A120" s="5"/>
      <c r="B120" s="4"/>
      <c r="C120" s="14"/>
      <c r="D120" s="14"/>
      <c r="E120" s="14"/>
    </row>
    <row r="121" spans="1:5" ht="15">
      <c r="A121" s="5"/>
      <c r="B121" s="4"/>
      <c r="C121" s="14"/>
      <c r="D121" s="14"/>
      <c r="E121" s="14"/>
    </row>
    <row r="122" spans="1:5" ht="15">
      <c r="A122" s="5"/>
      <c r="B122" s="4"/>
      <c r="C122" s="14"/>
      <c r="D122" s="14"/>
      <c r="E122" s="14"/>
    </row>
    <row r="123" spans="1:5" ht="15">
      <c r="A123" s="5"/>
      <c r="B123" s="4"/>
      <c r="C123" s="14"/>
      <c r="D123" s="14"/>
      <c r="E123" s="14"/>
    </row>
    <row r="124" spans="1:5" ht="15">
      <c r="A124" s="5"/>
      <c r="B124" s="4"/>
      <c r="C124" s="14"/>
      <c r="D124" s="14"/>
      <c r="E124" s="14"/>
    </row>
    <row r="125" spans="1:5" ht="15">
      <c r="A125" s="5"/>
      <c r="B125" s="4"/>
      <c r="C125" s="14"/>
      <c r="D125" s="14"/>
      <c r="E125" s="14"/>
    </row>
    <row r="126" spans="1:5" ht="15">
      <c r="A126" s="5"/>
      <c r="B126" s="4"/>
      <c r="C126" s="14"/>
      <c r="D126" s="14"/>
      <c r="E126" s="14"/>
    </row>
    <row r="127" spans="1:5" ht="15">
      <c r="A127" s="5"/>
      <c r="B127" s="4"/>
      <c r="C127" s="14"/>
      <c r="D127" s="14"/>
      <c r="E127" s="14"/>
    </row>
    <row r="128" spans="1:5" ht="15">
      <c r="A128" s="5"/>
      <c r="B128" s="4"/>
      <c r="C128" s="14"/>
      <c r="D128" s="14"/>
      <c r="E128" s="14"/>
    </row>
    <row r="129" spans="1:5" ht="15">
      <c r="A129" s="5"/>
      <c r="B129" s="4"/>
      <c r="C129" s="14"/>
      <c r="D129" s="14"/>
      <c r="E129" s="14"/>
    </row>
    <row r="130" spans="1:5" ht="15">
      <c r="A130" s="5"/>
      <c r="B130" s="4"/>
      <c r="C130" s="14"/>
      <c r="D130" s="14"/>
      <c r="E130" s="14"/>
    </row>
    <row r="131" spans="1:5" ht="15">
      <c r="A131" s="5"/>
      <c r="B131" s="4"/>
      <c r="C131" s="14"/>
      <c r="D131" s="14"/>
      <c r="E131" s="14"/>
    </row>
    <row r="132" spans="1:5" ht="15">
      <c r="A132" s="5"/>
      <c r="B132" s="4"/>
      <c r="C132" s="14"/>
      <c r="D132" s="14"/>
      <c r="E132" s="14"/>
    </row>
    <row r="133" spans="1:5" ht="15">
      <c r="A133" s="5"/>
      <c r="B133" s="4"/>
      <c r="C133" s="14"/>
      <c r="D133" s="14"/>
      <c r="E133" s="14"/>
    </row>
    <row r="134" spans="1:5" ht="15">
      <c r="A134" s="5"/>
      <c r="B134" s="4"/>
      <c r="C134" s="14"/>
      <c r="D134" s="14"/>
      <c r="E134" s="14"/>
    </row>
    <row r="135" spans="1:5" ht="15">
      <c r="A135" s="5"/>
      <c r="B135" s="4"/>
      <c r="C135" s="14"/>
      <c r="D135" s="14"/>
      <c r="E135" s="14"/>
    </row>
    <row r="136" spans="1:5" ht="15">
      <c r="A136" s="5"/>
      <c r="B136" s="4"/>
      <c r="C136" s="14"/>
      <c r="D136" s="14"/>
      <c r="E136" s="14"/>
    </row>
    <row r="137" spans="1:5" ht="15">
      <c r="A137" s="5"/>
      <c r="B137" s="4"/>
      <c r="C137" s="14"/>
      <c r="D137" s="14"/>
      <c r="E137" s="14"/>
    </row>
    <row r="138" spans="1:5" ht="15">
      <c r="A138" s="5"/>
      <c r="B138" s="4"/>
      <c r="C138" s="14"/>
      <c r="D138" s="14"/>
      <c r="E138" s="14"/>
    </row>
    <row r="139" spans="1:5" ht="15">
      <c r="A139" s="5"/>
      <c r="B139" s="4"/>
      <c r="C139" s="14"/>
      <c r="D139" s="14"/>
      <c r="E139" s="14"/>
    </row>
    <row r="140" spans="1:5" ht="15">
      <c r="A140" s="5"/>
      <c r="B140" s="4"/>
      <c r="C140" s="14"/>
      <c r="D140" s="14"/>
      <c r="E140" s="14"/>
    </row>
    <row r="141" spans="1:5" ht="15">
      <c r="A141" s="5"/>
      <c r="B141" s="4"/>
      <c r="C141" s="14"/>
      <c r="D141" s="14"/>
      <c r="E141" s="14"/>
    </row>
    <row r="142" spans="1:5" ht="15">
      <c r="A142" s="5"/>
      <c r="B142" s="4"/>
      <c r="C142" s="14"/>
      <c r="D142" s="14"/>
      <c r="E142" s="14"/>
    </row>
    <row r="143" spans="1:5" ht="15">
      <c r="A143" s="5"/>
      <c r="B143" s="4"/>
      <c r="C143" s="14"/>
      <c r="D143" s="14"/>
      <c r="E143" s="14"/>
    </row>
    <row r="144" spans="1:5" ht="15">
      <c r="A144" s="5"/>
      <c r="B144" s="4"/>
      <c r="C144" s="14"/>
      <c r="D144" s="14"/>
      <c r="E144" s="14"/>
    </row>
    <row r="145" spans="1:5" ht="15">
      <c r="A145" s="5"/>
      <c r="B145" s="4"/>
      <c r="C145" s="14"/>
      <c r="D145" s="14"/>
      <c r="E145" s="14"/>
    </row>
    <row r="146" spans="1:5" ht="15">
      <c r="A146" s="5"/>
      <c r="B146" s="4"/>
      <c r="C146" s="14"/>
      <c r="D146" s="14"/>
      <c r="E146" s="14"/>
    </row>
    <row r="147" spans="1:5" ht="15">
      <c r="A147" s="5"/>
      <c r="B147" s="4"/>
      <c r="C147" s="14"/>
      <c r="D147" s="14"/>
      <c r="E147" s="14"/>
    </row>
    <row r="148" spans="1:5" ht="15">
      <c r="A148" s="5"/>
      <c r="B148" s="4"/>
      <c r="C148" s="14"/>
      <c r="D148" s="14"/>
      <c r="E148" s="14"/>
    </row>
    <row r="149" spans="1:5" ht="15">
      <c r="A149" s="5"/>
      <c r="B149" s="4"/>
      <c r="C149" s="14"/>
      <c r="D149" s="14"/>
      <c r="E149" s="14"/>
    </row>
    <row r="150" spans="1:5" ht="15">
      <c r="A150" s="5"/>
      <c r="B150" s="4"/>
      <c r="C150" s="14"/>
      <c r="D150" s="14"/>
      <c r="E150" s="14"/>
    </row>
    <row r="151" spans="1:5" ht="15">
      <c r="A151" s="5"/>
      <c r="B151" s="4"/>
      <c r="C151" s="14"/>
      <c r="D151" s="14"/>
      <c r="E151" s="14"/>
    </row>
    <row r="152" spans="1:5" ht="15">
      <c r="A152" s="5"/>
      <c r="B152" s="4"/>
      <c r="C152" s="14"/>
      <c r="D152" s="14"/>
      <c r="E152" s="14"/>
    </row>
    <row r="153" spans="1:5" ht="15">
      <c r="A153" s="5"/>
      <c r="B153" s="4"/>
      <c r="C153" s="14"/>
      <c r="D153" s="14"/>
      <c r="E153" s="14"/>
    </row>
    <row r="154" spans="1:5" ht="15">
      <c r="A154" s="5"/>
      <c r="B154" s="4"/>
      <c r="C154" s="14"/>
      <c r="D154" s="14"/>
      <c r="E154" s="14"/>
    </row>
    <row r="155" spans="1:5" ht="15">
      <c r="A155" s="5"/>
      <c r="B155" s="4"/>
      <c r="C155" s="14"/>
      <c r="D155" s="14"/>
      <c r="E155" s="14"/>
    </row>
    <row r="156" spans="1:5" ht="15">
      <c r="A156" s="5"/>
      <c r="B156" s="4"/>
      <c r="C156" s="14"/>
      <c r="D156" s="14"/>
      <c r="E156" s="14"/>
    </row>
    <row r="157" spans="1:5" ht="15">
      <c r="A157" s="5"/>
      <c r="B157" s="4"/>
      <c r="C157" s="14"/>
      <c r="D157" s="14"/>
      <c r="E157" s="14"/>
    </row>
    <row r="158" spans="1:5" ht="15">
      <c r="A158" s="5"/>
      <c r="B158" s="4"/>
      <c r="C158" s="14"/>
      <c r="D158" s="14"/>
      <c r="E158" s="14"/>
    </row>
    <row r="159" spans="1:5" ht="15">
      <c r="A159" s="5"/>
      <c r="B159" s="4"/>
      <c r="C159" s="14"/>
      <c r="D159" s="14"/>
      <c r="E159" s="14"/>
    </row>
    <row r="160" spans="1:5" ht="15">
      <c r="A160" s="5"/>
      <c r="B160" s="4"/>
      <c r="C160" s="14"/>
      <c r="D160" s="14"/>
      <c r="E160" s="14"/>
    </row>
    <row r="161" spans="1:5" ht="15">
      <c r="A161" s="5"/>
      <c r="B161" s="4"/>
      <c r="C161" s="14"/>
      <c r="D161" s="14"/>
      <c r="E161" s="14"/>
    </row>
    <row r="162" spans="1:5" ht="15">
      <c r="A162" s="5"/>
      <c r="B162" s="4"/>
      <c r="C162" s="14"/>
      <c r="D162" s="14"/>
      <c r="E162" s="14"/>
    </row>
    <row r="163" spans="1:5" ht="15">
      <c r="A163" s="5"/>
      <c r="B163" s="4"/>
      <c r="C163" s="14"/>
      <c r="D163" s="14"/>
      <c r="E163" s="14"/>
    </row>
    <row r="164" spans="1:5" ht="15">
      <c r="A164" s="5"/>
      <c r="B164" s="4"/>
      <c r="C164" s="14"/>
      <c r="D164" s="14"/>
      <c r="E164" s="14"/>
    </row>
    <row r="165" spans="1:5" ht="15">
      <c r="A165" s="5"/>
      <c r="B165" s="4"/>
      <c r="C165" s="14"/>
      <c r="D165" s="14"/>
      <c r="E165" s="14"/>
    </row>
    <row r="166" spans="1:5" ht="15">
      <c r="A166" s="5"/>
      <c r="B166" s="4"/>
      <c r="C166" s="14"/>
      <c r="D166" s="14"/>
      <c r="E166" s="14"/>
    </row>
    <row r="167" spans="1:5" ht="15">
      <c r="A167" s="5"/>
      <c r="B167" s="4"/>
      <c r="C167" s="14"/>
      <c r="D167" s="14"/>
      <c r="E167" s="14"/>
    </row>
    <row r="168" spans="1:5" ht="15">
      <c r="A168" s="5"/>
      <c r="B168" s="4"/>
      <c r="C168" s="14"/>
      <c r="D168" s="14"/>
      <c r="E168" s="14"/>
    </row>
    <row r="169" spans="1:5" ht="15">
      <c r="A169" s="5"/>
      <c r="B169" s="4"/>
      <c r="C169" s="14"/>
      <c r="D169" s="14"/>
      <c r="E169" s="14"/>
    </row>
    <row r="170" spans="1:5" ht="15">
      <c r="A170" s="5"/>
      <c r="B170" s="4"/>
      <c r="C170" s="14"/>
      <c r="D170" s="14"/>
      <c r="E170" s="14"/>
    </row>
    <row r="171" spans="1:5" ht="15">
      <c r="A171" s="5"/>
      <c r="B171" s="4"/>
      <c r="C171" s="14"/>
      <c r="D171" s="14"/>
      <c r="E171" s="14"/>
    </row>
    <row r="172" spans="1:5" ht="15">
      <c r="A172" s="5"/>
      <c r="B172" s="4"/>
      <c r="C172" s="14"/>
      <c r="D172" s="14"/>
      <c r="E172" s="14"/>
    </row>
    <row r="173" spans="1:5" ht="15">
      <c r="A173" s="5"/>
      <c r="B173" s="4"/>
      <c r="C173" s="14"/>
      <c r="D173" s="14"/>
      <c r="E173" s="14"/>
    </row>
    <row r="174" spans="1:5" ht="15">
      <c r="A174" s="5"/>
      <c r="B174" s="4"/>
      <c r="C174" s="14"/>
      <c r="D174" s="14"/>
      <c r="E174" s="14"/>
    </row>
    <row r="175" spans="1:5" ht="15">
      <c r="A175" s="5"/>
      <c r="B175" s="4"/>
      <c r="C175" s="14"/>
      <c r="D175" s="14"/>
      <c r="E175" s="14"/>
    </row>
    <row r="176" spans="1:5" ht="15">
      <c r="A176" s="5"/>
      <c r="B176" s="4"/>
      <c r="C176" s="14"/>
      <c r="D176" s="14"/>
      <c r="E176" s="14"/>
    </row>
    <row r="177" spans="1:5" ht="15">
      <c r="A177" s="5"/>
      <c r="B177" s="4"/>
      <c r="C177" s="14"/>
      <c r="D177" s="14"/>
      <c r="E177" s="14"/>
    </row>
    <row r="178" spans="1:5" ht="15">
      <c r="A178" s="5"/>
      <c r="B178" s="4"/>
      <c r="C178" s="14"/>
      <c r="D178" s="14"/>
      <c r="E178" s="14"/>
    </row>
    <row r="179" spans="1:5" ht="15">
      <c r="A179" s="5"/>
      <c r="B179" s="4"/>
      <c r="C179" s="14"/>
      <c r="D179" s="14"/>
      <c r="E179" s="14"/>
    </row>
    <row r="180" spans="1:5" ht="15">
      <c r="A180" s="5"/>
      <c r="B180" s="4"/>
      <c r="C180" s="14"/>
      <c r="D180" s="14"/>
      <c r="E180" s="14"/>
    </row>
    <row r="181" spans="1:5" ht="15">
      <c r="A181" s="5"/>
      <c r="B181" s="4"/>
      <c r="C181" s="14"/>
      <c r="D181" s="14"/>
      <c r="E181" s="14"/>
    </row>
    <row r="182" spans="1:5" ht="15">
      <c r="A182" s="5"/>
      <c r="B182" s="4"/>
      <c r="C182" s="14"/>
      <c r="D182" s="14"/>
      <c r="E182" s="14"/>
    </row>
    <row r="183" spans="1:5" ht="15">
      <c r="A183" s="5"/>
      <c r="B183" s="4"/>
      <c r="C183" s="14"/>
      <c r="D183" s="14"/>
      <c r="E183" s="14"/>
    </row>
    <row r="184" spans="1:5" ht="15">
      <c r="A184" s="5"/>
      <c r="B184" s="4"/>
      <c r="C184" s="14"/>
      <c r="D184" s="14"/>
      <c r="E184" s="14"/>
    </row>
    <row r="185" spans="1:5" ht="15">
      <c r="A185" s="5"/>
      <c r="B185" s="4"/>
      <c r="C185" s="14"/>
      <c r="D185" s="14"/>
      <c r="E185" s="14"/>
    </row>
    <row r="186" spans="1:5" ht="15">
      <c r="A186" s="5"/>
      <c r="B186" s="4"/>
      <c r="C186" s="14"/>
      <c r="D186" s="14"/>
      <c r="E186" s="14"/>
    </row>
    <row r="187" spans="1:5" ht="15">
      <c r="A187" s="5"/>
      <c r="B187" s="4"/>
      <c r="C187" s="14"/>
      <c r="D187" s="14"/>
      <c r="E187" s="14"/>
    </row>
    <row r="188" spans="1:5" ht="15">
      <c r="A188" s="5"/>
      <c r="B188" s="4"/>
      <c r="C188" s="14"/>
      <c r="D188" s="14"/>
      <c r="E188" s="14"/>
    </row>
    <row r="189" spans="1:5" ht="15">
      <c r="A189" s="5"/>
      <c r="B189" s="4"/>
      <c r="C189" s="14"/>
      <c r="D189" s="14"/>
      <c r="E189" s="14"/>
    </row>
    <row r="190" spans="1:5" ht="15">
      <c r="A190" s="5"/>
      <c r="B190" s="4"/>
      <c r="C190" s="14"/>
      <c r="D190" s="14"/>
      <c r="E190" s="14"/>
    </row>
    <row r="191" spans="1:5" ht="15">
      <c r="A191" s="5"/>
      <c r="B191" s="4"/>
      <c r="C191" s="14"/>
      <c r="D191" s="14"/>
      <c r="E191" s="14"/>
    </row>
    <row r="192" spans="1:5" ht="15">
      <c r="A192" s="5"/>
      <c r="B192" s="4"/>
      <c r="C192" s="14"/>
      <c r="D192" s="14"/>
      <c r="E192" s="14"/>
    </row>
    <row r="193" spans="1:5" ht="15">
      <c r="A193" s="5"/>
      <c r="B193" s="4"/>
      <c r="C193" s="14"/>
      <c r="D193" s="14"/>
      <c r="E193" s="14"/>
    </row>
    <row r="194" spans="1:5" ht="15">
      <c r="A194" s="5"/>
      <c r="B194" s="4"/>
      <c r="C194" s="14"/>
      <c r="D194" s="14"/>
      <c r="E194" s="14"/>
    </row>
    <row r="195" spans="1:5" ht="15">
      <c r="A195" s="5"/>
      <c r="B195" s="4"/>
      <c r="C195" s="14"/>
      <c r="D195" s="14"/>
      <c r="E195" s="14"/>
    </row>
    <row r="196" spans="1:5" ht="15">
      <c r="A196" s="5"/>
      <c r="B196" s="4"/>
      <c r="C196" s="14"/>
      <c r="D196" s="14"/>
      <c r="E196" s="14"/>
    </row>
    <row r="197" spans="1:5" ht="15">
      <c r="A197" s="5"/>
      <c r="B197" s="4"/>
      <c r="C197" s="14"/>
      <c r="D197" s="14"/>
      <c r="E197" s="14"/>
    </row>
    <row r="198" spans="1:5" ht="15">
      <c r="A198" s="5"/>
      <c r="B198" s="4"/>
      <c r="C198" s="14"/>
      <c r="D198" s="14"/>
      <c r="E198" s="14"/>
    </row>
    <row r="199" spans="1:5" ht="15">
      <c r="A199" s="5"/>
      <c r="B199" s="4"/>
      <c r="C199" s="14"/>
      <c r="D199" s="14"/>
      <c r="E199" s="14"/>
    </row>
    <row r="200" spans="1:5" ht="15">
      <c r="A200" s="5"/>
      <c r="B200" s="4"/>
      <c r="C200" s="14"/>
      <c r="D200" s="14"/>
      <c r="E200" s="14"/>
    </row>
    <row r="201" spans="1:5" ht="15">
      <c r="A201" s="5"/>
      <c r="B201" s="4"/>
      <c r="C201" s="14"/>
      <c r="D201" s="14"/>
      <c r="E201" s="14"/>
    </row>
    <row r="202" spans="1:5" ht="15">
      <c r="A202" s="5"/>
      <c r="B202" s="4"/>
      <c r="C202" s="14"/>
      <c r="D202" s="14"/>
      <c r="E202" s="14"/>
    </row>
    <row r="203" spans="1:5" ht="15">
      <c r="A203" s="5"/>
      <c r="B203" s="4"/>
      <c r="C203" s="14"/>
      <c r="D203" s="14"/>
      <c r="E203" s="14"/>
    </row>
    <row r="204" spans="1:5" ht="15">
      <c r="A204" s="5"/>
      <c r="B204" s="4"/>
      <c r="C204" s="14"/>
      <c r="D204" s="14"/>
      <c r="E204" s="14"/>
    </row>
    <row r="205" spans="1:5" ht="15">
      <c r="A205" s="5"/>
      <c r="B205" s="4"/>
      <c r="C205" s="14"/>
      <c r="D205" s="14"/>
      <c r="E205" s="14"/>
    </row>
    <row r="206" spans="1:5" ht="15">
      <c r="A206" s="5"/>
      <c r="B206" s="4"/>
      <c r="C206" s="14"/>
      <c r="D206" s="14"/>
      <c r="E206" s="14"/>
    </row>
    <row r="207" spans="1:5" ht="15">
      <c r="A207" s="5"/>
      <c r="B207" s="4"/>
      <c r="C207" s="14"/>
      <c r="D207" s="14"/>
      <c r="E207" s="14"/>
    </row>
    <row r="208" spans="1:5" ht="15">
      <c r="A208" s="5"/>
      <c r="B208" s="4"/>
      <c r="C208" s="14"/>
      <c r="D208" s="14"/>
      <c r="E208" s="14"/>
    </row>
    <row r="209" spans="1:5" ht="15">
      <c r="A209" s="5"/>
      <c r="B209" s="4"/>
      <c r="C209" s="14"/>
      <c r="D209" s="14"/>
      <c r="E209" s="14"/>
    </row>
    <row r="210" spans="1:5" ht="15">
      <c r="A210" s="5"/>
      <c r="B210" s="4"/>
      <c r="C210" s="14"/>
      <c r="D210" s="14"/>
      <c r="E210" s="14"/>
    </row>
    <row r="211" spans="1:5" ht="15">
      <c r="A211" s="5"/>
      <c r="B211" s="4"/>
      <c r="C211" s="14"/>
      <c r="D211" s="14"/>
      <c r="E211" s="14"/>
    </row>
    <row r="212" spans="1:5" ht="15">
      <c r="A212" s="5"/>
      <c r="B212" s="4"/>
      <c r="C212" s="14"/>
      <c r="D212" s="14"/>
      <c r="E212" s="14"/>
    </row>
    <row r="213" spans="1:5" ht="15">
      <c r="A213" s="5"/>
      <c r="B213" s="4"/>
      <c r="C213" s="14"/>
      <c r="D213" s="14"/>
      <c r="E213" s="14"/>
    </row>
    <row r="214" spans="1:5" ht="15">
      <c r="A214" s="5"/>
      <c r="B214" s="4"/>
      <c r="C214" s="14"/>
      <c r="D214" s="14"/>
      <c r="E214" s="14"/>
    </row>
    <row r="215" spans="1:5" ht="15">
      <c r="A215" s="5"/>
      <c r="B215" s="4"/>
      <c r="C215" s="14"/>
      <c r="D215" s="14"/>
      <c r="E215" s="14"/>
    </row>
    <row r="216" spans="1:5" ht="15">
      <c r="A216" s="5"/>
      <c r="B216" s="4"/>
      <c r="C216" s="14"/>
      <c r="D216" s="14"/>
      <c r="E216" s="14"/>
    </row>
    <row r="217" spans="1:5" ht="15">
      <c r="A217" s="5"/>
      <c r="B217" s="4"/>
      <c r="C217" s="14"/>
      <c r="D217" s="14"/>
      <c r="E217" s="14"/>
    </row>
    <row r="218" spans="1:5" ht="15">
      <c r="A218" s="5"/>
      <c r="B218" s="4"/>
      <c r="C218" s="14"/>
      <c r="D218" s="14"/>
      <c r="E218" s="14"/>
    </row>
    <row r="219" spans="1:5" ht="15">
      <c r="A219" s="5"/>
      <c r="B219" s="4"/>
      <c r="C219" s="14"/>
      <c r="D219" s="14"/>
      <c r="E219" s="14"/>
    </row>
    <row r="220" spans="1:5" ht="15">
      <c r="A220" s="5"/>
      <c r="B220" s="4"/>
      <c r="C220" s="14"/>
      <c r="D220" s="14"/>
      <c r="E220" s="14"/>
    </row>
    <row r="221" spans="1:5" ht="15">
      <c r="A221" s="5"/>
      <c r="B221" s="4"/>
      <c r="C221" s="14"/>
      <c r="D221" s="14"/>
      <c r="E221" s="14"/>
    </row>
    <row r="222" spans="1:5" ht="15">
      <c r="A222" s="5"/>
      <c r="B222" s="4"/>
      <c r="C222" s="14"/>
      <c r="D222" s="14"/>
      <c r="E222" s="14"/>
    </row>
    <row r="223" spans="1:5" ht="15">
      <c r="A223" s="5"/>
      <c r="B223" s="4"/>
      <c r="C223" s="14"/>
      <c r="D223" s="14"/>
      <c r="E223" s="14"/>
    </row>
    <row r="224" spans="1:5" ht="15">
      <c r="A224" s="5"/>
      <c r="B224" s="4"/>
      <c r="C224" s="14"/>
      <c r="D224" s="14"/>
      <c r="E224" s="14"/>
    </row>
    <row r="225" spans="1:5" ht="15">
      <c r="A225" s="5"/>
      <c r="B225" s="4"/>
      <c r="C225" s="14"/>
      <c r="D225" s="14"/>
      <c r="E225" s="14"/>
    </row>
    <row r="226" spans="1:5" ht="15">
      <c r="A226" s="5"/>
      <c r="B226" s="4"/>
      <c r="C226" s="14"/>
      <c r="D226" s="14"/>
      <c r="E226" s="14"/>
    </row>
    <row r="227" spans="1:5" ht="15">
      <c r="A227" s="5"/>
      <c r="B227" s="4"/>
      <c r="C227" s="14"/>
      <c r="D227" s="14"/>
      <c r="E227" s="14"/>
    </row>
    <row r="228" spans="1:5" ht="15">
      <c r="A228" s="5"/>
      <c r="B228" s="4"/>
      <c r="C228" s="14"/>
      <c r="D228" s="14"/>
      <c r="E228" s="14"/>
    </row>
    <row r="229" spans="1:5" ht="15">
      <c r="A229" s="5"/>
      <c r="B229" s="4"/>
      <c r="C229" s="14"/>
      <c r="D229" s="14"/>
      <c r="E229" s="14"/>
    </row>
    <row r="230" spans="1:5" ht="15">
      <c r="A230" s="5"/>
      <c r="B230" s="4"/>
      <c r="C230" s="14"/>
      <c r="D230" s="14"/>
      <c r="E230" s="14"/>
    </row>
    <row r="231" spans="1:5" ht="15">
      <c r="A231" s="5"/>
      <c r="B231" s="4"/>
      <c r="C231" s="14"/>
      <c r="D231" s="14"/>
      <c r="E231" s="14"/>
    </row>
    <row r="232" spans="1:5" ht="15">
      <c r="A232" s="5"/>
      <c r="B232" s="4"/>
      <c r="C232" s="14"/>
      <c r="D232" s="14"/>
      <c r="E232" s="14"/>
    </row>
    <row r="233" spans="1:5" ht="15">
      <c r="A233" s="5"/>
      <c r="B233" s="4"/>
      <c r="C233" s="14"/>
      <c r="D233" s="14"/>
      <c r="E233" s="14"/>
    </row>
    <row r="234" spans="1:5" ht="15">
      <c r="A234" s="5"/>
      <c r="B234" s="4"/>
      <c r="C234" s="14"/>
      <c r="D234" s="14"/>
      <c r="E234" s="14"/>
    </row>
    <row r="235" spans="1:5" ht="15">
      <c r="A235" s="5"/>
      <c r="B235" s="4"/>
      <c r="C235" s="14"/>
      <c r="D235" s="14"/>
      <c r="E235" s="14"/>
    </row>
    <row r="236" spans="1:5" ht="15">
      <c r="A236" s="5"/>
      <c r="B236" s="4"/>
      <c r="C236" s="14"/>
      <c r="D236" s="14"/>
      <c r="E236" s="14"/>
    </row>
    <row r="237" spans="1:5" ht="15">
      <c r="A237" s="5"/>
      <c r="B237" s="4"/>
      <c r="C237" s="14"/>
      <c r="D237" s="14"/>
      <c r="E237" s="14"/>
    </row>
    <row r="238" spans="1:5" ht="15">
      <c r="A238" s="5"/>
      <c r="B238" s="4"/>
      <c r="C238" s="14"/>
      <c r="D238" s="14"/>
      <c r="E238" s="14"/>
    </row>
    <row r="239" spans="1:5" ht="15">
      <c r="A239" s="5"/>
      <c r="B239" s="4"/>
      <c r="C239" s="14"/>
      <c r="D239" s="14"/>
      <c r="E239" s="14"/>
    </row>
    <row r="240" spans="1:5" ht="15">
      <c r="A240" s="5"/>
      <c r="B240" s="4"/>
      <c r="C240" s="14"/>
      <c r="D240" s="14"/>
      <c r="E240" s="14"/>
    </row>
    <row r="241" spans="1:5" ht="15">
      <c r="A241" s="5"/>
      <c r="B241" s="4"/>
      <c r="C241" s="14"/>
      <c r="D241" s="14"/>
      <c r="E241" s="14"/>
    </row>
    <row r="242" spans="1:5" ht="15">
      <c r="A242" s="5"/>
      <c r="B242" s="4"/>
      <c r="C242" s="14"/>
      <c r="D242" s="14"/>
      <c r="E242" s="14"/>
    </row>
    <row r="243" spans="1:5" ht="15">
      <c r="A243" s="5"/>
      <c r="B243" s="4"/>
      <c r="C243" s="14"/>
      <c r="D243" s="14"/>
      <c r="E243" s="14"/>
    </row>
    <row r="244" spans="1:5" ht="15">
      <c r="A244" s="5"/>
      <c r="B244" s="4"/>
      <c r="C244" s="14"/>
      <c r="D244" s="14"/>
      <c r="E244" s="14"/>
    </row>
    <row r="245" spans="1:5" ht="15">
      <c r="A245" s="5"/>
      <c r="B245" s="4"/>
      <c r="C245" s="14"/>
      <c r="D245" s="14"/>
      <c r="E245" s="14"/>
    </row>
    <row r="246" spans="1:5" ht="15">
      <c r="A246" s="5"/>
      <c r="B246" s="4"/>
      <c r="C246" s="14"/>
      <c r="D246" s="14"/>
      <c r="E246" s="14"/>
    </row>
    <row r="247" spans="1:5" ht="15">
      <c r="A247" s="5"/>
      <c r="B247" s="4"/>
      <c r="C247" s="14"/>
      <c r="D247" s="14"/>
      <c r="E247" s="14"/>
    </row>
    <row r="248" spans="1:5" ht="15">
      <c r="A248" s="5"/>
      <c r="B248" s="4"/>
      <c r="C248" s="14"/>
      <c r="D248" s="14"/>
      <c r="E248" s="14"/>
    </row>
    <row r="249" spans="1:5" ht="15">
      <c r="A249" s="5"/>
      <c r="B249" s="4"/>
      <c r="C249" s="14"/>
      <c r="D249" s="14"/>
      <c r="E249" s="14"/>
    </row>
    <row r="250" spans="1:5" ht="15">
      <c r="A250" s="5"/>
      <c r="B250" s="4"/>
      <c r="C250" s="14"/>
      <c r="D250" s="14"/>
      <c r="E250" s="14"/>
    </row>
    <row r="251" spans="1:5" ht="15">
      <c r="A251" s="5"/>
      <c r="B251" s="4"/>
      <c r="C251" s="14"/>
      <c r="D251" s="14"/>
      <c r="E251" s="14"/>
    </row>
    <row r="252" spans="1:5" ht="15">
      <c r="A252" s="5"/>
      <c r="B252" s="4"/>
      <c r="C252" s="14"/>
      <c r="D252" s="14"/>
      <c r="E252" s="14"/>
    </row>
    <row r="253" spans="1:5" ht="15">
      <c r="A253" s="5"/>
      <c r="B253" s="4"/>
      <c r="C253" s="14"/>
      <c r="D253" s="14"/>
      <c r="E253" s="14"/>
    </row>
    <row r="254" spans="1:5" ht="15">
      <c r="A254" s="5"/>
      <c r="B254" s="4"/>
      <c r="C254" s="14"/>
      <c r="D254" s="14"/>
      <c r="E254" s="14"/>
    </row>
    <row r="255" spans="1:5" ht="15">
      <c r="A255" s="5"/>
      <c r="B255" s="4"/>
      <c r="C255" s="14"/>
      <c r="D255" s="14"/>
      <c r="E255" s="14"/>
    </row>
    <row r="256" spans="1:5" ht="15">
      <c r="A256" s="5"/>
      <c r="B256" s="4"/>
      <c r="C256" s="14"/>
      <c r="D256" s="14"/>
      <c r="E256" s="14"/>
    </row>
    <row r="257" spans="1:5" ht="15">
      <c r="A257" s="5"/>
      <c r="B257" s="4"/>
      <c r="C257" s="14"/>
      <c r="D257" s="14"/>
      <c r="E257" s="14"/>
    </row>
    <row r="258" spans="1:5" ht="15">
      <c r="A258" s="5"/>
      <c r="B258" s="4"/>
      <c r="C258" s="14"/>
      <c r="D258" s="14"/>
      <c r="E258" s="14"/>
    </row>
    <row r="259" spans="1:5" ht="15">
      <c r="A259" s="5"/>
      <c r="B259" s="4"/>
      <c r="C259" s="14"/>
      <c r="D259" s="14"/>
      <c r="E259" s="14"/>
    </row>
    <row r="260" spans="1:5" ht="15">
      <c r="A260" s="5"/>
      <c r="B260" s="4"/>
      <c r="C260" s="14"/>
      <c r="D260" s="14"/>
      <c r="E260" s="14"/>
    </row>
    <row r="261" spans="1:5" ht="15">
      <c r="A261" s="5"/>
      <c r="B261" s="4"/>
      <c r="C261" s="14"/>
      <c r="D261" s="14"/>
      <c r="E261" s="14"/>
    </row>
    <row r="262" spans="1:5" ht="15">
      <c r="A262" s="5"/>
      <c r="B262" s="4"/>
      <c r="C262" s="14"/>
      <c r="D262" s="14"/>
      <c r="E262" s="14"/>
    </row>
    <row r="263" spans="1:5" ht="15">
      <c r="A263" s="5"/>
      <c r="B263" s="4"/>
      <c r="C263" s="14"/>
      <c r="D263" s="14"/>
      <c r="E263" s="14"/>
    </row>
    <row r="264" spans="1:5" ht="15">
      <c r="A264" s="5"/>
      <c r="B264" s="4"/>
      <c r="C264" s="14"/>
      <c r="D264" s="14"/>
      <c r="E264" s="14"/>
    </row>
    <row r="265" spans="1:5" ht="15">
      <c r="A265" s="5"/>
      <c r="B265" s="4"/>
      <c r="C265" s="14"/>
      <c r="D265" s="14"/>
      <c r="E265" s="14"/>
    </row>
    <row r="266" spans="1:5" ht="15">
      <c r="A266" s="5"/>
      <c r="B266" s="4"/>
      <c r="C266" s="14"/>
      <c r="D266" s="14"/>
      <c r="E266" s="14"/>
    </row>
    <row r="267" spans="1:5" ht="15">
      <c r="A267" s="5"/>
      <c r="B267" s="4"/>
      <c r="C267" s="14"/>
      <c r="D267" s="14"/>
      <c r="E267" s="14"/>
    </row>
    <row r="268" spans="1:5" ht="15">
      <c r="A268" s="5"/>
      <c r="B268" s="4"/>
      <c r="C268" s="14"/>
      <c r="D268" s="14"/>
      <c r="E268" s="14"/>
    </row>
    <row r="269" spans="1:5" ht="15">
      <c r="A269" s="5"/>
      <c r="B269" s="4"/>
      <c r="C269" s="14"/>
      <c r="D269" s="14"/>
      <c r="E269" s="14"/>
    </row>
    <row r="270" spans="1:5" ht="15">
      <c r="A270" s="5"/>
      <c r="B270" s="4"/>
      <c r="C270" s="14"/>
      <c r="D270" s="14"/>
      <c r="E270" s="14"/>
    </row>
    <row r="271" spans="1:5" ht="15">
      <c r="A271" s="5"/>
      <c r="B271" s="4"/>
      <c r="C271" s="14"/>
      <c r="D271" s="14"/>
      <c r="E271" s="14"/>
    </row>
    <row r="272" spans="1:5" ht="15">
      <c r="A272" s="5"/>
      <c r="B272" s="4"/>
      <c r="C272" s="14"/>
      <c r="D272" s="14"/>
      <c r="E272" s="14"/>
    </row>
    <row r="273" spans="1:5" ht="15">
      <c r="A273" s="5"/>
      <c r="B273" s="4"/>
      <c r="C273" s="14"/>
      <c r="D273" s="14"/>
      <c r="E273" s="14"/>
    </row>
    <row r="274" spans="1:5" ht="15">
      <c r="A274" s="5"/>
      <c r="B274" s="4"/>
      <c r="C274" s="14"/>
      <c r="D274" s="14"/>
      <c r="E274" s="14"/>
    </row>
    <row r="275" spans="1:5" ht="15">
      <c r="A275" s="5"/>
      <c r="B275" s="4"/>
      <c r="C275" s="14"/>
      <c r="D275" s="14"/>
      <c r="E275" s="14"/>
    </row>
    <row r="276" spans="1:5" ht="15">
      <c r="A276" s="5"/>
      <c r="B276" s="4"/>
      <c r="C276" s="14"/>
      <c r="D276" s="14"/>
      <c r="E276" s="14"/>
    </row>
    <row r="277" spans="1:5" ht="15">
      <c r="A277" s="5"/>
      <c r="B277" s="4"/>
      <c r="C277" s="14"/>
      <c r="D277" s="14"/>
      <c r="E277" s="14"/>
    </row>
    <row r="278" spans="1:5" ht="15">
      <c r="A278" s="5"/>
      <c r="B278" s="4"/>
      <c r="C278" s="14"/>
      <c r="D278" s="14"/>
      <c r="E278" s="14"/>
    </row>
    <row r="279" spans="1:5" ht="15">
      <c r="A279" s="5"/>
      <c r="B279" s="4"/>
      <c r="C279" s="14"/>
      <c r="D279" s="14"/>
      <c r="E279" s="14"/>
    </row>
    <row r="280" spans="1:5" ht="15">
      <c r="A280" s="5"/>
      <c r="B280" s="4"/>
      <c r="C280" s="14"/>
      <c r="D280" s="14"/>
      <c r="E280" s="14"/>
    </row>
    <row r="281" spans="1:5" ht="15">
      <c r="A281" s="5"/>
      <c r="B281" s="4"/>
      <c r="C281" s="14"/>
      <c r="D281" s="14"/>
      <c r="E281" s="14"/>
    </row>
    <row r="282" spans="1:5" ht="15">
      <c r="A282" s="5"/>
      <c r="B282" s="4"/>
      <c r="C282" s="14"/>
      <c r="D282" s="14"/>
      <c r="E282" s="14"/>
    </row>
    <row r="283" spans="1:5" ht="15">
      <c r="A283" s="5"/>
      <c r="B283" s="4"/>
      <c r="C283" s="14"/>
      <c r="D283" s="14"/>
      <c r="E283" s="14"/>
    </row>
    <row r="284" spans="1:5" ht="15">
      <c r="A284" s="5"/>
      <c r="B284" s="4"/>
      <c r="C284" s="14"/>
      <c r="D284" s="14"/>
      <c r="E284" s="14"/>
    </row>
    <row r="285" spans="1:5" ht="15">
      <c r="A285" s="5"/>
      <c r="B285" s="4"/>
      <c r="C285" s="14"/>
      <c r="D285" s="14"/>
      <c r="E285" s="14"/>
    </row>
    <row r="286" spans="1:5" ht="15">
      <c r="A286" s="5"/>
      <c r="B286" s="4"/>
      <c r="C286" s="14"/>
      <c r="D286" s="14"/>
      <c r="E286" s="14"/>
    </row>
    <row r="287" spans="1:5" ht="15">
      <c r="A287" s="5"/>
      <c r="B287" s="4"/>
      <c r="C287" s="14"/>
      <c r="D287" s="14"/>
      <c r="E287" s="14"/>
    </row>
    <row r="288" spans="1:5" ht="15">
      <c r="A288" s="5"/>
      <c r="B288" s="4"/>
      <c r="C288" s="14"/>
      <c r="D288" s="14"/>
      <c r="E288" s="14"/>
    </row>
    <row r="289" spans="1:5" ht="15">
      <c r="A289" s="5"/>
      <c r="B289" s="4"/>
      <c r="C289" s="14"/>
      <c r="D289" s="14"/>
      <c r="E289" s="14"/>
    </row>
    <row r="290" spans="1:5" ht="15">
      <c r="A290" s="5"/>
      <c r="B290" s="4"/>
      <c r="C290" s="14"/>
      <c r="D290" s="14"/>
      <c r="E290" s="14"/>
    </row>
    <row r="291" spans="1:5" ht="15">
      <c r="A291" s="5"/>
      <c r="B291" s="4"/>
      <c r="C291" s="14"/>
      <c r="D291" s="14"/>
      <c r="E291" s="14"/>
    </row>
    <row r="292" spans="1:5" ht="15">
      <c r="A292" s="5"/>
      <c r="B292" s="4"/>
      <c r="C292" s="14"/>
      <c r="D292" s="14"/>
      <c r="E292" s="14"/>
    </row>
    <row r="293" spans="1:5" ht="15">
      <c r="A293" s="5"/>
      <c r="B293" s="4"/>
      <c r="C293" s="14"/>
      <c r="D293" s="14"/>
      <c r="E293" s="14"/>
    </row>
    <row r="294" spans="1:5" ht="15">
      <c r="A294" s="5"/>
      <c r="B294" s="4"/>
      <c r="C294" s="14"/>
      <c r="D294" s="14"/>
      <c r="E294" s="14"/>
    </row>
    <row r="295" spans="1:5" ht="15">
      <c r="A295" s="5"/>
      <c r="B295" s="4"/>
      <c r="C295" s="14"/>
      <c r="D295" s="14"/>
      <c r="E295" s="14"/>
    </row>
    <row r="296" spans="1:5" ht="15">
      <c r="A296" s="5"/>
      <c r="B296" s="4"/>
      <c r="C296" s="14"/>
      <c r="D296" s="14"/>
      <c r="E296" s="14"/>
    </row>
    <row r="297" spans="1:5" ht="15">
      <c r="A297" s="5"/>
      <c r="B297" s="4"/>
      <c r="C297" s="14"/>
      <c r="D297" s="14"/>
      <c r="E297" s="14"/>
    </row>
    <row r="298" spans="1:5" ht="15">
      <c r="A298" s="5"/>
      <c r="B298" s="4"/>
      <c r="C298" s="14"/>
      <c r="D298" s="14"/>
      <c r="E298" s="14"/>
    </row>
    <row r="299" spans="1:5" ht="15">
      <c r="A299" s="5"/>
      <c r="B299" s="4"/>
      <c r="C299" s="14"/>
      <c r="D299" s="14"/>
      <c r="E299" s="14"/>
    </row>
    <row r="300" spans="1:5" ht="15">
      <c r="A300" s="5"/>
      <c r="B300" s="4"/>
      <c r="C300" s="14"/>
      <c r="D300" s="14"/>
      <c r="E300" s="14"/>
    </row>
    <row r="301" spans="1:5" ht="15">
      <c r="A301" s="5"/>
      <c r="B301" s="4"/>
      <c r="C301" s="14"/>
      <c r="D301" s="14"/>
      <c r="E301" s="14"/>
    </row>
    <row r="302" spans="1:5" ht="15">
      <c r="A302" s="5"/>
      <c r="B302" s="4"/>
      <c r="C302" s="14"/>
      <c r="D302" s="14"/>
      <c r="E302" s="14"/>
    </row>
    <row r="303" spans="1:5" ht="15">
      <c r="A303" s="5"/>
      <c r="B303" s="4"/>
      <c r="C303" s="14"/>
      <c r="D303" s="14"/>
      <c r="E303" s="14"/>
    </row>
    <row r="304" spans="1:5" ht="15">
      <c r="A304" s="5"/>
      <c r="B304" s="4"/>
      <c r="C304" s="14"/>
      <c r="D304" s="14"/>
      <c r="E304" s="14"/>
    </row>
    <row r="305" spans="1:5" ht="15">
      <c r="A305" s="5"/>
      <c r="B305" s="4"/>
      <c r="C305" s="14"/>
      <c r="D305" s="14"/>
      <c r="E305" s="14"/>
    </row>
    <row r="306" spans="1:5" ht="15">
      <c r="A306" s="5"/>
      <c r="B306" s="4"/>
      <c r="C306" s="14"/>
      <c r="D306" s="14"/>
      <c r="E306" s="14"/>
    </row>
    <row r="307" spans="1:5" ht="15">
      <c r="A307" s="5"/>
      <c r="B307" s="4"/>
      <c r="C307" s="14"/>
      <c r="D307" s="14"/>
      <c r="E307" s="14"/>
    </row>
    <row r="308" spans="1:5" ht="15">
      <c r="A308" s="5"/>
      <c r="B308" s="4"/>
      <c r="C308" s="14"/>
      <c r="D308" s="14"/>
      <c r="E308" s="14"/>
    </row>
    <row r="309" spans="1:5" ht="15">
      <c r="A309" s="5"/>
      <c r="B309" s="4"/>
      <c r="C309" s="14"/>
      <c r="D309" s="14"/>
      <c r="E309" s="14"/>
    </row>
    <row r="310" spans="1:5" ht="15">
      <c r="A310" s="5"/>
      <c r="B310" s="4"/>
      <c r="C310" s="14"/>
      <c r="D310" s="14"/>
      <c r="E310" s="14"/>
    </row>
    <row r="311" spans="1:5" ht="15">
      <c r="A311" s="5"/>
      <c r="B311" s="4"/>
      <c r="C311" s="14"/>
      <c r="D311" s="14"/>
      <c r="E311" s="14"/>
    </row>
    <row r="312" spans="1:5" ht="15">
      <c r="A312" s="5"/>
      <c r="B312" s="4"/>
      <c r="C312" s="14"/>
      <c r="D312" s="14"/>
      <c r="E312" s="14"/>
    </row>
    <row r="313" spans="1:5" ht="15">
      <c r="A313" s="5"/>
      <c r="B313" s="4"/>
      <c r="C313" s="14"/>
      <c r="D313" s="14"/>
      <c r="E313" s="14"/>
    </row>
    <row r="314" spans="1:5" ht="15">
      <c r="A314" s="5"/>
      <c r="B314" s="4"/>
      <c r="C314" s="14"/>
      <c r="D314" s="14"/>
      <c r="E314" s="14"/>
    </row>
    <row r="315" spans="1:5" ht="15">
      <c r="A315" s="5"/>
      <c r="B315" s="4"/>
      <c r="C315" s="14"/>
      <c r="D315" s="14"/>
      <c r="E315" s="14"/>
    </row>
    <row r="316" spans="1:5" ht="15">
      <c r="A316" s="5"/>
      <c r="B316" s="4"/>
      <c r="C316" s="14"/>
      <c r="D316" s="14"/>
      <c r="E316" s="14"/>
    </row>
    <row r="317" spans="1:5" ht="15">
      <c r="A317" s="5"/>
      <c r="B317" s="4"/>
      <c r="C317" s="14"/>
      <c r="D317" s="14"/>
      <c r="E317" s="14"/>
    </row>
    <row r="318" spans="1:5" ht="15">
      <c r="A318" s="5"/>
      <c r="B318" s="4"/>
      <c r="C318" s="14"/>
      <c r="D318" s="14"/>
      <c r="E318" s="14"/>
    </row>
    <row r="319" spans="1:5" ht="15">
      <c r="A319" s="5"/>
      <c r="B319" s="4"/>
      <c r="C319" s="14"/>
      <c r="D319" s="14"/>
      <c r="E319" s="14"/>
    </row>
    <row r="320" spans="1:5" ht="15">
      <c r="A320" s="5"/>
      <c r="B320" s="4"/>
      <c r="C320" s="14"/>
      <c r="D320" s="14"/>
      <c r="E320" s="14"/>
    </row>
    <row r="321" spans="1:5" ht="15">
      <c r="A321" s="5"/>
      <c r="B321" s="4"/>
      <c r="C321" s="14"/>
      <c r="D321" s="14"/>
      <c r="E321" s="14"/>
    </row>
    <row r="322" spans="1:5" ht="15">
      <c r="A322" s="5"/>
      <c r="B322" s="4"/>
      <c r="C322" s="14"/>
      <c r="D322" s="14"/>
      <c r="E322" s="14"/>
    </row>
    <row r="323" spans="1:5" ht="15">
      <c r="A323" s="5"/>
      <c r="B323" s="4"/>
      <c r="C323" s="14"/>
      <c r="D323" s="14"/>
      <c r="E323" s="14"/>
    </row>
    <row r="324" spans="1:5" ht="15">
      <c r="A324" s="5"/>
      <c r="B324" s="4"/>
      <c r="C324" s="14"/>
      <c r="D324" s="14"/>
      <c r="E324" s="14"/>
    </row>
    <row r="325" spans="1:5" ht="15">
      <c r="A325" s="5"/>
      <c r="B325" s="4"/>
      <c r="C325" s="14"/>
      <c r="D325" s="14"/>
      <c r="E325" s="14"/>
    </row>
    <row r="326" spans="1:5" ht="15">
      <c r="A326" s="5"/>
      <c r="B326" s="4"/>
      <c r="C326" s="14"/>
      <c r="D326" s="14"/>
      <c r="E326" s="14"/>
    </row>
    <row r="327" spans="1:5" ht="15">
      <c r="A327" s="5"/>
      <c r="B327" s="4"/>
      <c r="C327" s="14"/>
      <c r="D327" s="14"/>
      <c r="E327" s="14"/>
    </row>
    <row r="328" spans="1:5" ht="15">
      <c r="A328" s="5"/>
      <c r="B328" s="4"/>
      <c r="C328" s="14"/>
      <c r="D328" s="14"/>
      <c r="E328" s="14"/>
    </row>
    <row r="329" spans="1:5" ht="15">
      <c r="A329" s="5"/>
      <c r="B329" s="4"/>
      <c r="C329" s="14"/>
      <c r="D329" s="14"/>
      <c r="E329" s="14"/>
    </row>
    <row r="330" spans="1:5" ht="15">
      <c r="A330" s="5"/>
      <c r="B330" s="4"/>
      <c r="C330" s="14"/>
      <c r="D330" s="14"/>
      <c r="E330" s="14"/>
    </row>
    <row r="331" spans="1:5" ht="15">
      <c r="A331" s="5"/>
      <c r="B331" s="4"/>
      <c r="C331" s="14"/>
      <c r="D331" s="14"/>
      <c r="E331" s="14"/>
    </row>
    <row r="332" spans="1:5" ht="15">
      <c r="A332" s="5"/>
      <c r="B332" s="4"/>
      <c r="C332" s="14"/>
      <c r="D332" s="14"/>
      <c r="E332" s="14"/>
    </row>
    <row r="333" spans="1:5" ht="15">
      <c r="A333" s="5"/>
      <c r="B333" s="4"/>
      <c r="C333" s="14"/>
      <c r="D333" s="14"/>
      <c r="E333" s="14"/>
    </row>
    <row r="334" spans="1:5" ht="15">
      <c r="A334" s="5"/>
      <c r="B334" s="4"/>
      <c r="C334" s="14"/>
      <c r="D334" s="14"/>
      <c r="E334" s="14"/>
    </row>
    <row r="335" spans="1:5" ht="15">
      <c r="A335" s="5"/>
      <c r="B335" s="4"/>
      <c r="C335" s="14"/>
      <c r="D335" s="14"/>
      <c r="E335" s="14"/>
    </row>
    <row r="336" spans="1:5" ht="15">
      <c r="A336" s="5"/>
      <c r="B336" s="4"/>
      <c r="C336" s="14"/>
      <c r="D336" s="14"/>
      <c r="E336" s="14"/>
    </row>
    <row r="337" spans="1:5" ht="15">
      <c r="A337" s="5"/>
      <c r="B337" s="4"/>
      <c r="C337" s="14"/>
      <c r="D337" s="14"/>
      <c r="E337" s="14"/>
    </row>
    <row r="338" spans="1:5" ht="15">
      <c r="A338" s="5"/>
      <c r="B338" s="4"/>
      <c r="C338" s="14"/>
      <c r="D338" s="14"/>
      <c r="E338" s="14"/>
    </row>
    <row r="339" spans="1:5" ht="15">
      <c r="A339" s="5"/>
      <c r="B339" s="4"/>
      <c r="C339" s="14"/>
      <c r="D339" s="14"/>
      <c r="E339" s="14"/>
    </row>
    <row r="340" spans="1:5" ht="15">
      <c r="A340" s="5"/>
      <c r="B340" s="4"/>
      <c r="C340" s="14"/>
      <c r="D340" s="14"/>
      <c r="E340" s="14"/>
    </row>
    <row r="341" spans="1:5" ht="15">
      <c r="A341" s="5"/>
      <c r="B341" s="4"/>
      <c r="C341" s="14"/>
      <c r="D341" s="14"/>
      <c r="E341" s="14"/>
    </row>
    <row r="342" spans="1:5" ht="15">
      <c r="A342" s="5"/>
      <c r="B342" s="4"/>
      <c r="C342" s="14"/>
      <c r="D342" s="14"/>
      <c r="E342" s="14"/>
    </row>
    <row r="343" spans="1:5" ht="15">
      <c r="A343" s="5"/>
      <c r="B343" s="4"/>
      <c r="C343" s="14"/>
      <c r="D343" s="14"/>
      <c r="E343" s="14"/>
    </row>
    <row r="344" spans="1:5" ht="15">
      <c r="A344" s="5"/>
      <c r="B344" s="4"/>
      <c r="C344" s="14"/>
      <c r="D344" s="14"/>
      <c r="E344" s="14"/>
    </row>
    <row r="345" spans="1:5" ht="15">
      <c r="A345" s="5"/>
      <c r="B345" s="4"/>
      <c r="C345" s="14"/>
      <c r="D345" s="14"/>
      <c r="E345" s="14"/>
    </row>
    <row r="346" spans="1:5" ht="15">
      <c r="A346" s="5"/>
      <c r="B346" s="4"/>
      <c r="C346" s="14"/>
      <c r="D346" s="14"/>
      <c r="E346" s="14"/>
    </row>
    <row r="347" spans="1:5" ht="15">
      <c r="A347" s="5"/>
      <c r="B347" s="4"/>
      <c r="C347" s="14"/>
      <c r="D347" s="14"/>
      <c r="E347" s="14"/>
    </row>
    <row r="348" spans="1:5" ht="15">
      <c r="A348" s="5"/>
      <c r="B348" s="4"/>
      <c r="C348" s="14"/>
      <c r="D348" s="14"/>
      <c r="E348" s="14"/>
    </row>
    <row r="349" spans="1:5" ht="15">
      <c r="A349" s="5"/>
      <c r="B349" s="4"/>
      <c r="C349" s="14"/>
      <c r="D349" s="14"/>
      <c r="E349" s="14"/>
    </row>
    <row r="350" spans="1:5" ht="15">
      <c r="A350" s="5"/>
      <c r="B350" s="4"/>
      <c r="C350" s="14"/>
      <c r="D350" s="14"/>
      <c r="E350" s="14"/>
    </row>
    <row r="351" spans="1:5" ht="15">
      <c r="A351" s="5"/>
      <c r="B351" s="4"/>
      <c r="C351" s="14"/>
      <c r="D351" s="14"/>
      <c r="E351" s="14"/>
    </row>
    <row r="352" spans="1:5" ht="15">
      <c r="A352" s="5"/>
      <c r="B352" s="4"/>
      <c r="C352" s="14"/>
      <c r="D352" s="14"/>
      <c r="E352" s="14"/>
    </row>
    <row r="353" spans="1:5" ht="15">
      <c r="A353" s="5"/>
      <c r="B353" s="4"/>
      <c r="C353" s="14"/>
      <c r="D353" s="14"/>
      <c r="E353" s="14"/>
    </row>
    <row r="354" spans="1:5" ht="15">
      <c r="A354" s="5"/>
      <c r="B354" s="4"/>
      <c r="C354" s="14"/>
      <c r="D354" s="14"/>
      <c r="E354" s="14"/>
    </row>
    <row r="355" spans="1:5" ht="15">
      <c r="A355" s="5"/>
      <c r="B355" s="4"/>
      <c r="C355" s="14"/>
      <c r="D355" s="14"/>
      <c r="E355" s="14"/>
    </row>
    <row r="356" spans="1:5" ht="15">
      <c r="A356" s="5"/>
      <c r="B356" s="4"/>
      <c r="C356" s="14"/>
      <c r="D356" s="14"/>
      <c r="E356" s="14"/>
    </row>
    <row r="357" spans="1:5" ht="15">
      <c r="A357" s="5"/>
      <c r="B357" s="4"/>
      <c r="C357" s="14"/>
      <c r="D357" s="14"/>
      <c r="E357" s="14"/>
    </row>
    <row r="358" spans="1:5" ht="15">
      <c r="A358" s="5"/>
      <c r="B358" s="4"/>
      <c r="C358" s="14"/>
      <c r="D358" s="14"/>
      <c r="E358" s="14"/>
    </row>
    <row r="359" spans="1:5" ht="15">
      <c r="A359" s="5"/>
      <c r="B359" s="4"/>
      <c r="C359" s="14"/>
      <c r="D359" s="14"/>
      <c r="E359" s="14"/>
    </row>
    <row r="360" spans="1:5" ht="15">
      <c r="A360" s="5"/>
      <c r="B360" s="4"/>
      <c r="C360" s="14"/>
      <c r="D360" s="14"/>
      <c r="E360" s="14"/>
    </row>
    <row r="361" spans="1:5" ht="15">
      <c r="A361" s="5"/>
      <c r="B361" s="4"/>
      <c r="C361" s="14"/>
      <c r="D361" s="14"/>
      <c r="E361" s="14"/>
    </row>
    <row r="362" spans="1:5" ht="15">
      <c r="A362" s="5"/>
      <c r="B362" s="4"/>
      <c r="C362" s="14"/>
      <c r="D362" s="14"/>
      <c r="E362" s="14"/>
    </row>
    <row r="363" spans="1:5" ht="15">
      <c r="A363" s="5"/>
      <c r="B363" s="4"/>
      <c r="C363" s="14"/>
      <c r="D363" s="14"/>
      <c r="E363" s="14"/>
    </row>
    <row r="364" spans="1:5" ht="15">
      <c r="A364" s="5"/>
      <c r="B364" s="4"/>
      <c r="C364" s="14"/>
      <c r="D364" s="14"/>
      <c r="E364" s="14"/>
    </row>
    <row r="365" spans="1:5" ht="15">
      <c r="A365" s="5"/>
      <c r="B365" s="4"/>
      <c r="C365" s="14"/>
      <c r="D365" s="14"/>
      <c r="E365" s="14"/>
    </row>
    <row r="366" spans="1:5" ht="15">
      <c r="A366" s="5"/>
      <c r="B366" s="4"/>
      <c r="C366" s="14"/>
      <c r="D366" s="14"/>
      <c r="E366" s="14"/>
    </row>
    <row r="367" spans="1:5" ht="15">
      <c r="A367" s="5"/>
      <c r="B367" s="4"/>
      <c r="C367" s="14"/>
      <c r="D367" s="14"/>
      <c r="E367" s="14"/>
    </row>
    <row r="368" spans="1:5" ht="15">
      <c r="A368" s="5"/>
      <c r="B368" s="4"/>
      <c r="C368" s="14"/>
      <c r="D368" s="14"/>
      <c r="E368" s="14"/>
    </row>
    <row r="369" spans="1:5" ht="15">
      <c r="A369" s="5"/>
      <c r="B369" s="4"/>
      <c r="C369" s="14"/>
      <c r="D369" s="14"/>
      <c r="E369" s="14"/>
    </row>
    <row r="370" spans="1:5" ht="15">
      <c r="A370" s="5"/>
      <c r="B370" s="4"/>
      <c r="C370" s="14"/>
      <c r="D370" s="14"/>
      <c r="E370" s="14"/>
    </row>
    <row r="371" spans="1:5" ht="15">
      <c r="A371" s="5"/>
      <c r="B371" s="4"/>
      <c r="C371" s="14"/>
      <c r="D371" s="14"/>
      <c r="E371" s="14"/>
    </row>
    <row r="372" spans="1:5" ht="15">
      <c r="A372" s="5"/>
      <c r="B372" s="4"/>
      <c r="C372" s="14"/>
      <c r="D372" s="14"/>
      <c r="E372" s="14"/>
    </row>
    <row r="373" spans="1:5" ht="15">
      <c r="A373" s="5"/>
      <c r="B373" s="4"/>
      <c r="C373" s="14"/>
      <c r="D373" s="14"/>
      <c r="E373" s="14"/>
    </row>
    <row r="374" spans="1:5" ht="15">
      <c r="A374" s="5"/>
      <c r="B374" s="4"/>
      <c r="C374" s="14"/>
      <c r="D374" s="14"/>
      <c r="E374" s="14"/>
    </row>
    <row r="375" spans="1:5" ht="15">
      <c r="A375" s="5"/>
      <c r="B375" s="4"/>
      <c r="C375" s="14"/>
      <c r="D375" s="14"/>
      <c r="E375" s="14"/>
    </row>
    <row r="376" spans="1:5" ht="15">
      <c r="A376" s="5"/>
      <c r="B376" s="4"/>
      <c r="C376" s="14"/>
      <c r="D376" s="14"/>
      <c r="E376" s="14"/>
    </row>
    <row r="377" spans="1:5" ht="15">
      <c r="A377" s="5"/>
      <c r="B377" s="4"/>
      <c r="C377" s="14"/>
      <c r="D377" s="14"/>
      <c r="E377" s="14"/>
    </row>
    <row r="378" spans="1:5" ht="15">
      <c r="A378" s="5"/>
      <c r="B378" s="4"/>
      <c r="C378" s="14"/>
      <c r="D378" s="14"/>
      <c r="E378" s="14"/>
    </row>
    <row r="379" spans="1:5" ht="15">
      <c r="A379" s="5"/>
      <c r="B379" s="4"/>
      <c r="C379" s="14"/>
      <c r="D379" s="14"/>
      <c r="E379" s="14"/>
    </row>
    <row r="380" spans="1:5" ht="15">
      <c r="A380" s="5"/>
      <c r="B380" s="4"/>
      <c r="C380" s="14"/>
      <c r="D380" s="14"/>
      <c r="E380" s="14"/>
    </row>
    <row r="381" spans="1:5" ht="15">
      <c r="A381" s="5"/>
      <c r="B381" s="4"/>
      <c r="C381" s="14"/>
      <c r="D381" s="14"/>
      <c r="E381" s="14"/>
    </row>
    <row r="382" spans="1:5" ht="15">
      <c r="A382" s="5"/>
      <c r="B382" s="4"/>
      <c r="C382" s="14"/>
      <c r="D382" s="14"/>
      <c r="E382" s="14"/>
    </row>
    <row r="383" spans="1:5" ht="15">
      <c r="A383" s="5"/>
      <c r="B383" s="4"/>
      <c r="C383" s="14"/>
      <c r="D383" s="14"/>
      <c r="E383" s="14"/>
    </row>
    <row r="384" spans="1:5" ht="15">
      <c r="A384" s="5"/>
      <c r="B384" s="4"/>
      <c r="C384" s="14"/>
      <c r="D384" s="14"/>
      <c r="E384" s="14"/>
    </row>
    <row r="385" spans="1:5" ht="15">
      <c r="A385" s="5"/>
      <c r="B385" s="4"/>
      <c r="C385" s="14"/>
      <c r="D385" s="14"/>
      <c r="E385" s="14"/>
    </row>
    <row r="386" spans="1:5" ht="15">
      <c r="A386" s="5"/>
      <c r="B386" s="4"/>
      <c r="C386" s="14"/>
      <c r="D386" s="14"/>
      <c r="E386" s="14"/>
    </row>
    <row r="387" spans="1:5" ht="15">
      <c r="A387" s="5"/>
      <c r="B387" s="4"/>
      <c r="C387" s="14"/>
      <c r="D387" s="14"/>
      <c r="E387" s="14"/>
    </row>
    <row r="388" spans="1:5" ht="15">
      <c r="A388" s="5"/>
      <c r="B388" s="4"/>
      <c r="C388" s="14"/>
      <c r="D388" s="14"/>
      <c r="E388" s="14"/>
    </row>
    <row r="389" spans="1:5" ht="15">
      <c r="A389" s="5"/>
      <c r="B389" s="4"/>
      <c r="C389" s="14"/>
      <c r="D389" s="14"/>
      <c r="E389" s="14"/>
    </row>
    <row r="390" spans="1:5" ht="15">
      <c r="A390" s="5"/>
      <c r="B390" s="4"/>
      <c r="C390" s="14"/>
      <c r="D390" s="14"/>
      <c r="E390" s="14"/>
    </row>
    <row r="391" spans="1:5" ht="15">
      <c r="A391" s="5"/>
      <c r="B391" s="4"/>
      <c r="C391" s="14"/>
      <c r="D391" s="14"/>
      <c r="E391" s="14"/>
    </row>
    <row r="392" spans="1:5" ht="15">
      <c r="A392" s="5"/>
      <c r="B392" s="4"/>
      <c r="C392" s="14"/>
      <c r="D392" s="14"/>
      <c r="E392" s="14"/>
    </row>
    <row r="393" spans="1:5" ht="15">
      <c r="A393" s="5"/>
      <c r="B393" s="4"/>
      <c r="C393" s="14"/>
      <c r="D393" s="14"/>
      <c r="E393" s="14"/>
    </row>
    <row r="394" spans="1:5" ht="15">
      <c r="A394" s="5"/>
      <c r="B394" s="4"/>
      <c r="C394" s="14"/>
      <c r="D394" s="14"/>
      <c r="E394" s="14"/>
    </row>
    <row r="395" spans="1:5" ht="15">
      <c r="A395" s="5"/>
      <c r="B395" s="4"/>
      <c r="C395" s="14"/>
      <c r="D395" s="14"/>
      <c r="E395" s="14"/>
    </row>
    <row r="396" spans="1:5" ht="15">
      <c r="A396" s="5"/>
      <c r="B396" s="4"/>
      <c r="C396" s="14"/>
      <c r="D396" s="14"/>
      <c r="E396" s="14"/>
    </row>
    <row r="397" spans="1:5" ht="15">
      <c r="A397" s="5"/>
      <c r="B397" s="4"/>
      <c r="C397" s="14"/>
      <c r="D397" s="14"/>
      <c r="E397" s="14"/>
    </row>
    <row r="398" spans="1:5" ht="15">
      <c r="A398" s="5"/>
      <c r="B398" s="4"/>
      <c r="C398" s="14"/>
      <c r="D398" s="14"/>
      <c r="E398" s="14"/>
    </row>
    <row r="399" spans="1:5" ht="15">
      <c r="A399" s="5"/>
      <c r="B399" s="4"/>
      <c r="C399" s="14"/>
      <c r="D399" s="14"/>
      <c r="E399" s="14"/>
    </row>
    <row r="400" spans="1:5" ht="15">
      <c r="A400" s="5"/>
      <c r="B400" s="4"/>
      <c r="C400" s="14"/>
      <c r="D400" s="14"/>
      <c r="E400" s="14"/>
    </row>
    <row r="401" spans="1:5" ht="15">
      <c r="A401" s="5"/>
      <c r="B401" s="4"/>
      <c r="C401" s="14"/>
      <c r="D401" s="14"/>
      <c r="E401" s="14"/>
    </row>
    <row r="402" spans="1:5" ht="15">
      <c r="A402" s="5"/>
      <c r="B402" s="4"/>
      <c r="C402" s="14"/>
      <c r="D402" s="14"/>
      <c r="E402" s="14"/>
    </row>
    <row r="403" spans="1:5" ht="15">
      <c r="A403" s="5"/>
      <c r="B403" s="4"/>
      <c r="C403" s="14"/>
      <c r="D403" s="14"/>
      <c r="E403" s="14"/>
    </row>
    <row r="404" spans="1:5" ht="15">
      <c r="A404" s="5"/>
      <c r="B404" s="4"/>
      <c r="C404" s="14"/>
      <c r="D404" s="14"/>
      <c r="E404" s="14"/>
    </row>
    <row r="405" spans="1:5" ht="15">
      <c r="A405" s="5"/>
      <c r="B405" s="4"/>
      <c r="C405" s="14"/>
      <c r="D405" s="14"/>
      <c r="E405" s="14"/>
    </row>
    <row r="406" spans="1:5" ht="15">
      <c r="A406" s="5"/>
      <c r="B406" s="4"/>
      <c r="C406" s="14"/>
      <c r="D406" s="14"/>
      <c r="E406" s="14"/>
    </row>
    <row r="407" spans="1:5" ht="15">
      <c r="A407" s="5"/>
      <c r="B407" s="4"/>
      <c r="C407" s="14"/>
      <c r="D407" s="14"/>
      <c r="E407" s="14"/>
    </row>
    <row r="408" spans="1:5" ht="15">
      <c r="A408" s="5"/>
      <c r="B408" s="4"/>
      <c r="C408" s="14"/>
      <c r="D408" s="14"/>
      <c r="E408" s="14"/>
    </row>
    <row r="409" spans="1:5" ht="15">
      <c r="A409" s="5"/>
      <c r="B409" s="4"/>
      <c r="C409" s="14"/>
      <c r="D409" s="14"/>
      <c r="E409" s="14"/>
    </row>
    <row r="410" spans="1:5" ht="15">
      <c r="A410" s="5"/>
      <c r="B410" s="4"/>
      <c r="C410" s="14"/>
      <c r="D410" s="14"/>
      <c r="E410" s="14"/>
    </row>
    <row r="411" spans="1:5" ht="15">
      <c r="A411" s="5"/>
      <c r="B411" s="4"/>
      <c r="C411" s="14"/>
      <c r="D411" s="14"/>
      <c r="E411" s="14"/>
    </row>
    <row r="412" spans="1:5" ht="15">
      <c r="A412" s="5"/>
      <c r="B412" s="4"/>
      <c r="C412" s="14"/>
      <c r="D412" s="14"/>
      <c r="E412" s="14"/>
    </row>
    <row r="413" spans="1:5" ht="15">
      <c r="A413" s="5"/>
      <c r="B413" s="4"/>
      <c r="C413" s="14"/>
      <c r="D413" s="14"/>
      <c r="E413" s="14"/>
    </row>
    <row r="414" spans="1:5" ht="15">
      <c r="A414" s="5"/>
      <c r="B414" s="4"/>
      <c r="C414" s="14"/>
      <c r="D414" s="14"/>
      <c r="E414" s="14"/>
    </row>
    <row r="415" spans="1:5" ht="15">
      <c r="A415" s="5"/>
      <c r="B415" s="4"/>
      <c r="C415" s="14"/>
      <c r="D415" s="14"/>
      <c r="E415" s="14"/>
    </row>
    <row r="416" spans="1:5" ht="15">
      <c r="A416" s="5"/>
      <c r="B416" s="4"/>
      <c r="C416" s="14"/>
      <c r="D416" s="14"/>
      <c r="E416" s="14"/>
    </row>
    <row r="417" spans="1:5" ht="15">
      <c r="A417" s="5"/>
      <c r="B417" s="4"/>
      <c r="C417" s="14"/>
      <c r="D417" s="14"/>
      <c r="E417" s="14"/>
    </row>
    <row r="418" spans="1:5" ht="15">
      <c r="A418" s="5"/>
      <c r="B418" s="4"/>
      <c r="C418" s="14"/>
      <c r="D418" s="14"/>
      <c r="E418" s="14"/>
    </row>
    <row r="419" spans="1:5" ht="15">
      <c r="A419" s="5"/>
      <c r="B419" s="4"/>
      <c r="C419" s="14"/>
      <c r="D419" s="14"/>
      <c r="E419" s="14"/>
    </row>
    <row r="420" spans="1:5" ht="15">
      <c r="A420" s="5"/>
      <c r="B420" s="4"/>
      <c r="C420" s="14"/>
      <c r="D420" s="14"/>
      <c r="E420" s="14"/>
    </row>
    <row r="421" spans="1:5" ht="15">
      <c r="A421" s="5"/>
      <c r="B421" s="4"/>
      <c r="C421" s="14"/>
      <c r="D421" s="14"/>
      <c r="E421" s="14"/>
    </row>
    <row r="422" spans="1:5" ht="15">
      <c r="A422" s="5"/>
      <c r="B422" s="4"/>
      <c r="C422" s="14"/>
      <c r="D422" s="14"/>
      <c r="E422" s="14"/>
    </row>
    <row r="423" spans="1:5" ht="15">
      <c r="A423" s="5"/>
      <c r="B423" s="4"/>
      <c r="C423" s="14"/>
      <c r="D423" s="14"/>
      <c r="E423" s="14"/>
    </row>
    <row r="424" spans="1:5" ht="15">
      <c r="A424" s="5"/>
      <c r="B424" s="4"/>
      <c r="C424" s="14"/>
      <c r="D424" s="14"/>
      <c r="E424" s="14"/>
    </row>
    <row r="425" spans="1:5" ht="15">
      <c r="A425" s="5"/>
      <c r="B425" s="4"/>
      <c r="C425" s="14"/>
      <c r="D425" s="14"/>
      <c r="E425" s="14"/>
    </row>
    <row r="426" spans="1:5" ht="15">
      <c r="A426" s="5"/>
      <c r="B426" s="4"/>
      <c r="C426" s="14"/>
      <c r="D426" s="14"/>
      <c r="E426" s="14"/>
    </row>
    <row r="427" spans="1:5" ht="15">
      <c r="A427" s="5"/>
      <c r="B427" s="4"/>
      <c r="C427" s="14"/>
      <c r="D427" s="14"/>
      <c r="E427" s="14"/>
    </row>
    <row r="428" spans="1:5" ht="15">
      <c r="A428" s="5"/>
      <c r="B428" s="4"/>
      <c r="C428" s="14"/>
      <c r="D428" s="14"/>
      <c r="E428" s="14"/>
    </row>
    <row r="429" spans="1:5" ht="15">
      <c r="A429" s="5"/>
      <c r="B429" s="4"/>
      <c r="C429" s="14"/>
      <c r="D429" s="14"/>
      <c r="E429" s="14"/>
    </row>
    <row r="430" spans="1:5" ht="15">
      <c r="A430" s="5"/>
      <c r="B430" s="4"/>
      <c r="C430" s="14"/>
      <c r="D430" s="14"/>
      <c r="E430" s="14"/>
    </row>
    <row r="431" spans="1:5" ht="15">
      <c r="A431" s="5"/>
      <c r="B431" s="4"/>
      <c r="C431" s="14"/>
      <c r="D431" s="14"/>
      <c r="E431" s="14"/>
    </row>
    <row r="432" spans="1:5" ht="15">
      <c r="A432" s="5"/>
      <c r="B432" s="4"/>
      <c r="C432" s="14"/>
      <c r="D432" s="14"/>
      <c r="E432" s="14"/>
    </row>
    <row r="433" spans="1:5" ht="15">
      <c r="A433" s="5"/>
      <c r="B433" s="4"/>
      <c r="C433" s="14"/>
      <c r="D433" s="14"/>
      <c r="E433" s="14"/>
    </row>
    <row r="434" spans="1:5" ht="15">
      <c r="A434" s="5"/>
      <c r="B434" s="4"/>
      <c r="C434" s="14"/>
      <c r="D434" s="14"/>
      <c r="E434" s="14"/>
    </row>
    <row r="435" spans="1:5" ht="15">
      <c r="A435" s="5"/>
      <c r="B435" s="4"/>
      <c r="C435" s="14"/>
      <c r="D435" s="14"/>
      <c r="E435" s="14"/>
    </row>
    <row r="436" spans="1:5" ht="15">
      <c r="A436" s="5"/>
      <c r="B436" s="4"/>
      <c r="C436" s="14"/>
      <c r="D436" s="14"/>
      <c r="E436" s="14"/>
    </row>
    <row r="437" spans="1:5" ht="15">
      <c r="A437" s="5"/>
      <c r="B437" s="4"/>
      <c r="C437" s="14"/>
      <c r="D437" s="14"/>
      <c r="E437" s="14"/>
    </row>
    <row r="438" spans="1:5" ht="15">
      <c r="A438" s="5"/>
      <c r="B438" s="4"/>
      <c r="C438" s="14"/>
      <c r="D438" s="14"/>
      <c r="E438" s="14"/>
    </row>
    <row r="439" spans="1:5" ht="15">
      <c r="A439" s="5"/>
      <c r="B439" s="4"/>
      <c r="C439" s="14"/>
      <c r="D439" s="14"/>
      <c r="E439" s="14"/>
    </row>
    <row r="440" spans="1:5" ht="15">
      <c r="A440" s="5"/>
      <c r="B440" s="4"/>
      <c r="C440" s="14"/>
      <c r="D440" s="14"/>
      <c r="E440" s="14"/>
    </row>
    <row r="441" spans="1:5" ht="15">
      <c r="A441" s="5"/>
      <c r="B441" s="4"/>
      <c r="C441" s="14"/>
      <c r="D441" s="14"/>
      <c r="E441" s="14"/>
    </row>
    <row r="442" spans="1:5" ht="15">
      <c r="A442" s="5"/>
      <c r="B442" s="4"/>
      <c r="C442" s="14"/>
      <c r="D442" s="14"/>
      <c r="E442" s="14"/>
    </row>
    <row r="443" spans="1:5" ht="15">
      <c r="A443" s="5"/>
      <c r="B443" s="4"/>
      <c r="C443" s="14"/>
      <c r="D443" s="14"/>
      <c r="E443" s="14"/>
    </row>
    <row r="444" spans="1:5" ht="15">
      <c r="A444" s="5"/>
      <c r="B444" s="4"/>
      <c r="C444" s="14"/>
      <c r="D444" s="14"/>
      <c r="E444" s="14"/>
    </row>
    <row r="445" spans="1:5" ht="15">
      <c r="A445" s="5"/>
      <c r="B445" s="4"/>
      <c r="C445" s="14"/>
      <c r="D445" s="14"/>
      <c r="E445" s="14"/>
    </row>
    <row r="446" spans="1:5" ht="15">
      <c r="A446" s="5"/>
      <c r="B446" s="4"/>
      <c r="C446" s="14"/>
      <c r="D446" s="14"/>
      <c r="E446" s="14"/>
    </row>
    <row r="447" spans="1:5" ht="15">
      <c r="A447" s="5"/>
      <c r="B447" s="4"/>
      <c r="C447" s="14"/>
      <c r="D447" s="14"/>
      <c r="E447" s="14"/>
    </row>
    <row r="448" spans="1:5" ht="15">
      <c r="A448" s="5"/>
      <c r="B448" s="4"/>
      <c r="C448" s="14"/>
      <c r="D448" s="14"/>
      <c r="E448" s="14"/>
    </row>
    <row r="449" spans="1:5" ht="15">
      <c r="A449" s="5"/>
      <c r="B449" s="4"/>
      <c r="C449" s="14"/>
      <c r="D449" s="14"/>
      <c r="E449" s="14"/>
    </row>
    <row r="450" spans="1:5" ht="15">
      <c r="A450" s="5"/>
      <c r="B450" s="4"/>
      <c r="C450" s="14"/>
      <c r="D450" s="14"/>
      <c r="E450" s="14"/>
    </row>
    <row r="451" spans="1:5" ht="15">
      <c r="A451" s="5"/>
      <c r="B451" s="4"/>
      <c r="C451" s="14"/>
      <c r="D451" s="14"/>
      <c r="E451" s="14"/>
    </row>
    <row r="452" spans="1:5" ht="15">
      <c r="A452" s="5"/>
      <c r="B452" s="4"/>
      <c r="C452" s="14"/>
      <c r="D452" s="14"/>
      <c r="E452" s="14"/>
    </row>
    <row r="453" spans="1:5" ht="15">
      <c r="A453" s="5"/>
      <c r="B453" s="4"/>
      <c r="C453" s="14"/>
      <c r="D453" s="14"/>
      <c r="E453" s="14"/>
    </row>
    <row r="454" spans="1:5" ht="15">
      <c r="A454" s="5"/>
      <c r="B454" s="4"/>
      <c r="C454" s="14"/>
      <c r="D454" s="14"/>
      <c r="E454" s="14"/>
    </row>
    <row r="455" spans="1:5" ht="15">
      <c r="A455" s="5"/>
      <c r="B455" s="4"/>
      <c r="C455" s="14"/>
      <c r="D455" s="14"/>
      <c r="E455" s="14"/>
    </row>
    <row r="456" spans="1:5" ht="15">
      <c r="A456" s="5"/>
      <c r="B456" s="4"/>
      <c r="C456" s="14"/>
      <c r="D456" s="14"/>
      <c r="E456" s="14"/>
    </row>
    <row r="457" spans="1:5" ht="15">
      <c r="A457" s="5"/>
      <c r="B457" s="4"/>
      <c r="C457" s="14"/>
      <c r="D457" s="14"/>
      <c r="E457" s="14"/>
    </row>
    <row r="458" spans="1:5" ht="15">
      <c r="A458" s="5"/>
      <c r="B458" s="4"/>
      <c r="C458" s="14"/>
      <c r="D458" s="14"/>
      <c r="E458" s="14"/>
    </row>
    <row r="459" spans="1:5" ht="15">
      <c r="A459" s="5"/>
      <c r="B459" s="4"/>
      <c r="C459" s="14"/>
      <c r="D459" s="14"/>
      <c r="E459" s="14"/>
    </row>
    <row r="460" spans="1:5" ht="15">
      <c r="A460" s="5"/>
      <c r="B460" s="4"/>
      <c r="C460" s="14"/>
      <c r="D460" s="14"/>
      <c r="E460" s="14"/>
    </row>
    <row r="461" spans="1:5" ht="15">
      <c r="A461" s="5"/>
      <c r="B461" s="4"/>
      <c r="C461" s="14"/>
      <c r="D461" s="14"/>
      <c r="E461" s="14"/>
    </row>
    <row r="462" spans="1:5" ht="15">
      <c r="A462" s="5"/>
      <c r="B462" s="4"/>
      <c r="C462" s="14"/>
      <c r="D462" s="14"/>
      <c r="E462" s="14"/>
    </row>
    <row r="463" spans="1:5" ht="15">
      <c r="A463" s="5"/>
      <c r="B463" s="4"/>
      <c r="C463" s="14"/>
      <c r="D463" s="14"/>
      <c r="E463" s="14"/>
    </row>
    <row r="464" spans="1:5" ht="15">
      <c r="A464" s="5"/>
      <c r="B464" s="4"/>
      <c r="C464" s="14"/>
      <c r="D464" s="14"/>
      <c r="E464" s="14"/>
    </row>
    <row r="465" spans="1:5" ht="15">
      <c r="A465" s="5"/>
      <c r="B465" s="4"/>
      <c r="C465" s="14"/>
      <c r="D465" s="14"/>
      <c r="E465" s="14"/>
    </row>
    <row r="466" spans="1:5" ht="15">
      <c r="A466" s="5"/>
      <c r="B466" s="4"/>
      <c r="C466" s="14"/>
      <c r="D466" s="14"/>
      <c r="E466" s="14"/>
    </row>
    <row r="467" spans="1:5" ht="15">
      <c r="A467" s="5"/>
      <c r="B467" s="4"/>
      <c r="C467" s="14"/>
      <c r="D467" s="14"/>
      <c r="E467" s="14"/>
    </row>
    <row r="468" spans="1:5" ht="15">
      <c r="A468" s="5"/>
      <c r="B468" s="4"/>
      <c r="C468" s="14"/>
      <c r="D468" s="14"/>
      <c r="E468" s="14"/>
    </row>
    <row r="469" spans="1:5" ht="15">
      <c r="A469" s="5"/>
      <c r="B469" s="4"/>
      <c r="C469" s="14"/>
      <c r="D469" s="14"/>
      <c r="E469" s="14"/>
    </row>
    <row r="470" spans="1:5" ht="15">
      <c r="A470" s="5"/>
      <c r="B470" s="4"/>
      <c r="C470" s="14"/>
      <c r="D470" s="14"/>
      <c r="E470" s="14"/>
    </row>
    <row r="471" spans="1:5" ht="15">
      <c r="A471" s="5"/>
      <c r="B471" s="4"/>
      <c r="C471" s="14"/>
      <c r="D471" s="14"/>
      <c r="E471" s="14"/>
    </row>
    <row r="472" spans="1:5" ht="15">
      <c r="A472" s="5"/>
      <c r="B472" s="4"/>
      <c r="C472" s="14"/>
      <c r="D472" s="14"/>
      <c r="E472" s="14"/>
    </row>
    <row r="473" spans="1:5" ht="15">
      <c r="A473" s="5"/>
      <c r="B473" s="4"/>
      <c r="C473" s="14"/>
      <c r="D473" s="14"/>
      <c r="E473" s="14"/>
    </row>
    <row r="474" spans="1:5" ht="15">
      <c r="A474" s="5"/>
      <c r="B474" s="4"/>
      <c r="C474" s="14"/>
      <c r="D474" s="14"/>
      <c r="E474" s="14"/>
    </row>
    <row r="475" spans="1:5" ht="15">
      <c r="A475" s="5"/>
      <c r="B475" s="4"/>
      <c r="C475" s="14"/>
      <c r="D475" s="14"/>
      <c r="E475" s="14"/>
    </row>
    <row r="476" spans="1:5" ht="15">
      <c r="A476" s="5"/>
      <c r="B476" s="4"/>
      <c r="C476" s="14"/>
      <c r="D476" s="14"/>
      <c r="E476" s="14"/>
    </row>
    <row r="477" spans="1:5" ht="15">
      <c r="A477" s="5"/>
      <c r="B477" s="4"/>
      <c r="C477" s="14"/>
      <c r="D477" s="14"/>
      <c r="E477" s="14"/>
    </row>
    <row r="478" spans="1:5" ht="15">
      <c r="A478" s="5"/>
      <c r="B478" s="4"/>
      <c r="C478" s="14"/>
      <c r="D478" s="14"/>
      <c r="E478" s="14"/>
    </row>
    <row r="479" spans="1:5" ht="15">
      <c r="A479" s="5"/>
      <c r="B479" s="4"/>
      <c r="C479" s="14"/>
      <c r="D479" s="14"/>
      <c r="E479" s="14"/>
    </row>
    <row r="480" spans="1:5" ht="15">
      <c r="A480" s="5"/>
      <c r="B480" s="4"/>
      <c r="C480" s="14"/>
      <c r="D480" s="14"/>
      <c r="E480" s="14"/>
    </row>
    <row r="481" spans="1:5" ht="15">
      <c r="A481" s="5"/>
      <c r="B481" s="4"/>
      <c r="C481" s="14"/>
      <c r="D481" s="14"/>
      <c r="E481" s="14"/>
    </row>
    <row r="482" spans="1:5" ht="15">
      <c r="A482" s="5"/>
      <c r="B482" s="4"/>
      <c r="C482" s="14"/>
      <c r="D482" s="14"/>
      <c r="E482" s="14"/>
    </row>
    <row r="483" spans="1:5" ht="15">
      <c r="A483" s="5"/>
      <c r="B483" s="4"/>
      <c r="C483" s="14"/>
      <c r="D483" s="14"/>
      <c r="E483" s="14"/>
    </row>
    <row r="484" spans="1:5" ht="15">
      <c r="A484" s="5"/>
      <c r="B484" s="4"/>
      <c r="C484" s="14"/>
      <c r="D484" s="14"/>
      <c r="E484" s="14"/>
    </row>
    <row r="485" spans="1:5" ht="15">
      <c r="A485" s="5"/>
      <c r="B485" s="4"/>
      <c r="C485" s="14"/>
      <c r="D485" s="14"/>
      <c r="E485" s="14"/>
    </row>
    <row r="486" spans="1:5" ht="15">
      <c r="A486" s="5"/>
      <c r="B486" s="4"/>
      <c r="C486" s="14"/>
      <c r="D486" s="14"/>
      <c r="E486" s="14"/>
    </row>
    <row r="487" spans="1:5" ht="15">
      <c r="A487" s="5"/>
      <c r="B487" s="4"/>
      <c r="C487" s="14"/>
      <c r="D487" s="14"/>
      <c r="E487" s="14"/>
    </row>
    <row r="488" spans="1:5" ht="15">
      <c r="A488" s="5"/>
      <c r="B488" s="4"/>
      <c r="C488" s="14"/>
      <c r="D488" s="14"/>
      <c r="E488" s="14"/>
    </row>
    <row r="489" spans="1:5" ht="15">
      <c r="A489" s="5"/>
      <c r="B489" s="4"/>
      <c r="C489" s="14"/>
      <c r="D489" s="14"/>
      <c r="E489" s="14"/>
    </row>
    <row r="490" spans="1:5" ht="15">
      <c r="A490" s="5"/>
      <c r="B490" s="4"/>
      <c r="C490" s="14"/>
      <c r="D490" s="14"/>
      <c r="E490" s="14"/>
    </row>
    <row r="491" spans="1:5" ht="15">
      <c r="A491" s="5"/>
      <c r="B491" s="4"/>
      <c r="C491" s="14"/>
      <c r="D491" s="14"/>
      <c r="E491" s="14"/>
    </row>
    <row r="492" spans="1:5" ht="15">
      <c r="A492" s="5"/>
      <c r="B492" s="4"/>
      <c r="C492" s="14"/>
      <c r="D492" s="14"/>
      <c r="E492" s="14"/>
    </row>
    <row r="493" spans="1:5" ht="15">
      <c r="A493" s="5"/>
      <c r="B493" s="4"/>
      <c r="C493" s="14"/>
      <c r="D493" s="14"/>
      <c r="E493" s="14"/>
    </row>
    <row r="494" spans="1:5" ht="15">
      <c r="A494" s="5"/>
      <c r="B494" s="4"/>
      <c r="C494" s="14"/>
      <c r="D494" s="14"/>
      <c r="E494" s="14"/>
    </row>
    <row r="495" spans="1:5" ht="15">
      <c r="A495" s="5"/>
      <c r="B495" s="4"/>
      <c r="C495" s="14"/>
      <c r="D495" s="14"/>
      <c r="E495" s="14"/>
    </row>
    <row r="496" spans="1:5" ht="15">
      <c r="A496" s="5"/>
      <c r="B496" s="4"/>
      <c r="C496" s="14"/>
      <c r="D496" s="14"/>
      <c r="E496" s="14"/>
    </row>
    <row r="497" spans="1:5" ht="15">
      <c r="A497" s="5"/>
      <c r="B497" s="4"/>
      <c r="C497" s="14"/>
      <c r="D497" s="14"/>
      <c r="E497" s="14"/>
    </row>
    <row r="498" spans="1:5" ht="15">
      <c r="A498" s="5"/>
      <c r="B498" s="4"/>
      <c r="C498" s="14"/>
      <c r="D498" s="14"/>
      <c r="E498" s="14"/>
    </row>
    <row r="499" spans="1:5" ht="15">
      <c r="A499" s="5"/>
      <c r="B499" s="4"/>
      <c r="C499" s="14"/>
      <c r="D499" s="14"/>
      <c r="E499" s="14"/>
    </row>
    <row r="500" spans="1:5" ht="15">
      <c r="A500" s="5"/>
      <c r="B500" s="4"/>
      <c r="C500" s="14"/>
      <c r="D500" s="14"/>
      <c r="E500" s="14"/>
    </row>
    <row r="501" spans="1:5" ht="15">
      <c r="A501" s="5"/>
      <c r="B501" s="4"/>
      <c r="C501" s="14"/>
      <c r="D501" s="14"/>
      <c r="E501" s="14"/>
    </row>
    <row r="502" spans="1:5" ht="15">
      <c r="A502" s="5"/>
      <c r="B502" s="4"/>
      <c r="C502" s="14"/>
      <c r="D502" s="14"/>
      <c r="E502" s="14"/>
    </row>
    <row r="503" spans="1:5" ht="15">
      <c r="A503" s="5"/>
      <c r="B503" s="4"/>
      <c r="C503" s="14"/>
      <c r="D503" s="14"/>
      <c r="E503" s="14"/>
    </row>
    <row r="504" spans="1:5" ht="15">
      <c r="A504" s="5"/>
      <c r="B504" s="4"/>
      <c r="C504" s="14"/>
      <c r="D504" s="14"/>
      <c r="E504" s="14"/>
    </row>
    <row r="505" spans="1:5" ht="15">
      <c r="A505" s="5"/>
      <c r="B505" s="4"/>
      <c r="C505" s="14"/>
      <c r="D505" s="14"/>
      <c r="E505" s="14"/>
    </row>
    <row r="506" spans="1:5" ht="15">
      <c r="A506" s="5"/>
      <c r="B506" s="4"/>
      <c r="C506" s="14"/>
      <c r="D506" s="14"/>
      <c r="E506" s="14"/>
    </row>
    <row r="507" spans="1:5" ht="15">
      <c r="A507" s="5"/>
      <c r="B507" s="4"/>
      <c r="C507" s="14"/>
      <c r="D507" s="14"/>
      <c r="E507" s="14"/>
    </row>
    <row r="508" spans="1:5" ht="15">
      <c r="A508" s="5"/>
      <c r="B508" s="4"/>
      <c r="C508" s="14"/>
      <c r="D508" s="14"/>
      <c r="E508" s="14"/>
    </row>
    <row r="509" spans="1:5" ht="15">
      <c r="A509" s="5"/>
      <c r="B509" s="4"/>
      <c r="C509" s="14"/>
      <c r="D509" s="14"/>
      <c r="E509" s="14"/>
    </row>
    <row r="510" spans="1:5" ht="15">
      <c r="A510" s="5"/>
      <c r="B510" s="4"/>
      <c r="C510" s="14"/>
      <c r="D510" s="14"/>
      <c r="E510" s="14"/>
    </row>
    <row r="511" spans="1:5" ht="15">
      <c r="A511" s="5"/>
      <c r="B511" s="4"/>
      <c r="C511" s="14"/>
      <c r="D511" s="14"/>
      <c r="E511" s="14"/>
    </row>
    <row r="512" spans="1:5" ht="15">
      <c r="A512" s="5"/>
      <c r="B512" s="4"/>
      <c r="C512" s="14"/>
      <c r="D512" s="14"/>
      <c r="E512" s="14"/>
    </row>
    <row r="513" spans="1:5" ht="15">
      <c r="A513" s="5"/>
      <c r="B513" s="4"/>
      <c r="C513" s="14"/>
      <c r="D513" s="14"/>
      <c r="E513" s="14"/>
    </row>
    <row r="514" spans="1:5" ht="15">
      <c r="A514" s="5"/>
      <c r="B514" s="4"/>
      <c r="C514" s="14"/>
      <c r="D514" s="14"/>
      <c r="E514" s="14"/>
    </row>
    <row r="515" spans="1:5" ht="15">
      <c r="A515" s="5"/>
      <c r="B515" s="4"/>
      <c r="C515" s="14"/>
      <c r="D515" s="14"/>
      <c r="E515" s="14"/>
    </row>
    <row r="516" spans="1:5" ht="15">
      <c r="A516" s="5"/>
      <c r="B516" s="4"/>
      <c r="C516" s="14"/>
      <c r="D516" s="14"/>
      <c r="E516" s="14"/>
    </row>
    <row r="517" spans="1:5" ht="15">
      <c r="A517" s="5"/>
      <c r="B517" s="4"/>
      <c r="C517" s="14"/>
      <c r="D517" s="14"/>
      <c r="E517" s="14"/>
    </row>
    <row r="518" spans="1:5" ht="15">
      <c r="A518" s="5"/>
      <c r="B518" s="4"/>
      <c r="C518" s="14"/>
      <c r="D518" s="14"/>
      <c r="E518" s="14"/>
    </row>
    <row r="519" spans="1:5" ht="15">
      <c r="A519" s="5"/>
      <c r="B519" s="4"/>
      <c r="C519" s="14"/>
      <c r="D519" s="14"/>
      <c r="E519" s="14"/>
    </row>
    <row r="520" spans="1:5" ht="15">
      <c r="A520" s="5"/>
      <c r="B520" s="4"/>
      <c r="C520" s="14"/>
      <c r="D520" s="14"/>
      <c r="E520" s="14"/>
    </row>
    <row r="521" spans="1:5" ht="15">
      <c r="A521" s="5"/>
      <c r="B521" s="4"/>
      <c r="C521" s="14"/>
      <c r="D521" s="14"/>
      <c r="E521" s="14"/>
    </row>
    <row r="522" spans="1:5" ht="15">
      <c r="A522" s="5"/>
      <c r="B522" s="4"/>
      <c r="C522" s="14"/>
      <c r="D522" s="14"/>
      <c r="E522" s="14"/>
    </row>
    <row r="523" spans="1:5" ht="15">
      <c r="A523" s="5"/>
      <c r="B523" s="4"/>
      <c r="C523" s="14"/>
      <c r="D523" s="14"/>
      <c r="E523" s="14"/>
    </row>
    <row r="524" spans="1:5" ht="15">
      <c r="A524" s="5"/>
      <c r="B524" s="4"/>
      <c r="C524" s="14"/>
      <c r="D524" s="14"/>
      <c r="E524" s="14"/>
    </row>
    <row r="525" spans="1:5" ht="15">
      <c r="A525" s="5"/>
      <c r="B525" s="4"/>
      <c r="C525" s="14"/>
      <c r="D525" s="14"/>
      <c r="E525" s="14"/>
    </row>
    <row r="526" spans="1:5" ht="15">
      <c r="A526" s="5"/>
      <c r="B526" s="4"/>
      <c r="C526" s="14"/>
      <c r="D526" s="14"/>
      <c r="E526" s="14"/>
    </row>
    <row r="527" spans="1:5" ht="15">
      <c r="A527" s="5"/>
      <c r="B527" s="4"/>
      <c r="C527" s="14"/>
      <c r="D527" s="14"/>
      <c r="E527" s="14"/>
    </row>
    <row r="528" spans="1:5" ht="15">
      <c r="A528" s="5"/>
      <c r="B528" s="4"/>
      <c r="C528" s="14"/>
      <c r="D528" s="14"/>
      <c r="E528" s="14"/>
    </row>
    <row r="529" spans="1:5" ht="15">
      <c r="A529" s="5"/>
      <c r="B529" s="4"/>
      <c r="C529" s="14"/>
      <c r="D529" s="14"/>
      <c r="E529" s="14"/>
    </row>
    <row r="530" spans="1:5" ht="15">
      <c r="A530" s="5"/>
      <c r="B530" s="4"/>
      <c r="C530" s="14"/>
      <c r="D530" s="14"/>
      <c r="E530" s="14"/>
    </row>
    <row r="531" spans="1:5" ht="15">
      <c r="A531" s="5"/>
      <c r="B531" s="4"/>
      <c r="C531" s="14"/>
      <c r="D531" s="14"/>
      <c r="E531" s="14"/>
    </row>
    <row r="532" spans="1:5" ht="15">
      <c r="A532" s="5"/>
      <c r="B532" s="4"/>
      <c r="C532" s="14"/>
      <c r="D532" s="14"/>
      <c r="E532" s="14"/>
    </row>
    <row r="533" spans="1:5" ht="15">
      <c r="A533" s="5"/>
      <c r="B533" s="4"/>
      <c r="C533" s="14"/>
      <c r="D533" s="14"/>
      <c r="E533" s="14"/>
    </row>
    <row r="534" spans="1:5" ht="15">
      <c r="A534" s="5"/>
      <c r="B534" s="4"/>
      <c r="C534" s="14"/>
      <c r="D534" s="14"/>
      <c r="E534" s="14"/>
    </row>
    <row r="535" spans="1:5" ht="15">
      <c r="A535" s="5"/>
      <c r="B535" s="4"/>
      <c r="C535" s="14"/>
      <c r="D535" s="14"/>
      <c r="E535" s="14"/>
    </row>
    <row r="536" spans="1:5" ht="15">
      <c r="A536" s="5"/>
      <c r="B536" s="4"/>
      <c r="C536" s="14"/>
      <c r="D536" s="14"/>
      <c r="E536" s="14"/>
    </row>
    <row r="537" spans="1:5" ht="15">
      <c r="A537" s="5"/>
      <c r="B537" s="4"/>
      <c r="C537" s="14"/>
      <c r="D537" s="14"/>
      <c r="E537" s="14"/>
    </row>
    <row r="538" spans="1:5" ht="15">
      <c r="A538" s="5"/>
      <c r="B538" s="4"/>
      <c r="C538" s="14"/>
      <c r="D538" s="14"/>
      <c r="E538" s="14"/>
    </row>
    <row r="539" spans="1:5" ht="15">
      <c r="A539" s="5"/>
      <c r="B539" s="4"/>
      <c r="C539" s="14"/>
      <c r="D539" s="14"/>
      <c r="E539" s="14"/>
    </row>
    <row r="540" spans="1:5" ht="15">
      <c r="A540" s="5"/>
      <c r="B540" s="4"/>
      <c r="C540" s="14"/>
      <c r="D540" s="14"/>
      <c r="E540" s="14"/>
    </row>
    <row r="541" spans="1:5" ht="15">
      <c r="A541" s="5"/>
      <c r="B541" s="4"/>
      <c r="C541" s="14"/>
      <c r="D541" s="14"/>
      <c r="E541" s="14"/>
    </row>
    <row r="542" spans="1:5" ht="15">
      <c r="A542" s="5"/>
      <c r="B542" s="4"/>
      <c r="C542" s="14"/>
      <c r="D542" s="14"/>
      <c r="E542" s="14"/>
    </row>
    <row r="543" spans="1:5" ht="15">
      <c r="A543" s="5"/>
      <c r="B543" s="4"/>
      <c r="C543" s="14"/>
      <c r="D543" s="14"/>
      <c r="E543" s="14"/>
    </row>
    <row r="544" spans="1:5" ht="15">
      <c r="A544" s="5"/>
      <c r="B544" s="4"/>
      <c r="C544" s="14"/>
      <c r="D544" s="14"/>
      <c r="E544" s="14"/>
    </row>
    <row r="545" spans="1:5" ht="15">
      <c r="A545" s="5"/>
      <c r="B545" s="4"/>
      <c r="C545" s="14"/>
      <c r="D545" s="14"/>
      <c r="E545" s="14"/>
    </row>
    <row r="546" spans="1:5" ht="15">
      <c r="A546" s="5"/>
      <c r="B546" s="4"/>
      <c r="C546" s="14"/>
      <c r="D546" s="14"/>
      <c r="E546" s="14"/>
    </row>
    <row r="547" spans="1:5" ht="15">
      <c r="A547" s="5"/>
      <c r="B547" s="4"/>
      <c r="C547" s="14"/>
      <c r="D547" s="14"/>
      <c r="E547" s="14"/>
    </row>
    <row r="548" spans="1:5" ht="15">
      <c r="A548" s="5"/>
      <c r="B548" s="4"/>
      <c r="C548" s="14"/>
      <c r="D548" s="14"/>
      <c r="E548" s="14"/>
    </row>
    <row r="549" spans="1:5" ht="15">
      <c r="A549" s="5"/>
      <c r="B549" s="4"/>
      <c r="C549" s="14"/>
      <c r="D549" s="14"/>
      <c r="E549" s="14"/>
    </row>
    <row r="550" spans="1:5" ht="15">
      <c r="A550" s="5"/>
      <c r="B550" s="4"/>
      <c r="C550" s="14"/>
      <c r="D550" s="14"/>
      <c r="E550" s="14"/>
    </row>
    <row r="551" spans="1:5" ht="15">
      <c r="A551" s="5"/>
      <c r="B551" s="4"/>
      <c r="C551" s="14"/>
      <c r="D551" s="14"/>
      <c r="E551" s="14"/>
    </row>
    <row r="552" spans="1:5" ht="15">
      <c r="A552" s="5"/>
      <c r="B552" s="4"/>
      <c r="C552" s="14"/>
      <c r="D552" s="14"/>
      <c r="E552" s="14"/>
    </row>
    <row r="553" spans="1:5" ht="15">
      <c r="A553" s="5"/>
      <c r="B553" s="4"/>
      <c r="C553" s="14"/>
      <c r="D553" s="14"/>
      <c r="E553" s="14"/>
    </row>
    <row r="554" spans="1:5" ht="15">
      <c r="A554" s="5"/>
      <c r="B554" s="4"/>
      <c r="C554" s="14"/>
      <c r="D554" s="14"/>
      <c r="E554" s="14"/>
    </row>
    <row r="555" spans="1:5" ht="15">
      <c r="A555" s="5"/>
      <c r="B555" s="4"/>
      <c r="C555" s="14"/>
      <c r="D555" s="14"/>
      <c r="E555" s="14"/>
    </row>
    <row r="556" spans="1:5" ht="15">
      <c r="A556" s="5"/>
      <c r="B556" s="4"/>
      <c r="C556" s="14"/>
      <c r="D556" s="14"/>
      <c r="E556" s="14"/>
    </row>
    <row r="557" spans="1:5" ht="15">
      <c r="A557" s="5"/>
      <c r="B557" s="4"/>
      <c r="C557" s="14"/>
      <c r="D557" s="14"/>
      <c r="E557" s="14"/>
    </row>
    <row r="558" spans="1:5" ht="15">
      <c r="A558" s="5"/>
      <c r="B558" s="4"/>
      <c r="C558" s="14"/>
      <c r="D558" s="14"/>
      <c r="E558" s="14"/>
    </row>
    <row r="559" spans="1:5" ht="15">
      <c r="A559" s="5"/>
      <c r="B559" s="4"/>
      <c r="C559" s="14"/>
      <c r="D559" s="14"/>
      <c r="E559" s="14"/>
    </row>
    <row r="560" spans="1:5" ht="15">
      <c r="A560" s="5"/>
      <c r="B560" s="4"/>
      <c r="C560" s="14"/>
      <c r="D560" s="14"/>
      <c r="E560" s="14"/>
    </row>
    <row r="561" spans="1:5" ht="15">
      <c r="A561" s="5"/>
      <c r="B561" s="4"/>
      <c r="C561" s="14"/>
      <c r="D561" s="14"/>
      <c r="E561" s="14"/>
    </row>
    <row r="562" spans="1:5" ht="15">
      <c r="A562" s="5"/>
      <c r="B562" s="4"/>
      <c r="C562" s="14"/>
      <c r="D562" s="14"/>
      <c r="E562" s="14"/>
    </row>
    <row r="563" spans="1:5" ht="15">
      <c r="A563" s="5"/>
      <c r="B563" s="4"/>
      <c r="C563" s="14"/>
      <c r="D563" s="14"/>
      <c r="E563" s="14"/>
    </row>
    <row r="564" spans="1:5" ht="15">
      <c r="A564" s="5"/>
      <c r="B564" s="4"/>
      <c r="C564" s="14"/>
      <c r="D564" s="14"/>
      <c r="E564" s="14"/>
    </row>
    <row r="565" spans="1:5" ht="15">
      <c r="A565" s="5"/>
      <c r="B565" s="4"/>
      <c r="C565" s="14"/>
      <c r="D565" s="14"/>
      <c r="E565" s="14"/>
    </row>
    <row r="566" spans="1:5" ht="15">
      <c r="A566" s="5"/>
      <c r="B566" s="4"/>
      <c r="C566" s="14"/>
      <c r="D566" s="14"/>
      <c r="E566" s="14"/>
    </row>
    <row r="567" spans="1:5" ht="15">
      <c r="A567" s="5"/>
      <c r="B567" s="4"/>
      <c r="C567" s="14"/>
      <c r="D567" s="14"/>
      <c r="E567" s="14"/>
    </row>
    <row r="568" spans="1:5" ht="15">
      <c r="A568" s="5"/>
      <c r="B568" s="4"/>
      <c r="C568" s="14"/>
      <c r="D568" s="14"/>
      <c r="E568" s="14"/>
    </row>
    <row r="569" spans="1:5" ht="15">
      <c r="A569" s="5"/>
      <c r="B569" s="4"/>
      <c r="C569" s="14"/>
      <c r="D569" s="14"/>
      <c r="E569" s="14"/>
    </row>
    <row r="570" spans="1:5" ht="15">
      <c r="A570" s="5"/>
      <c r="B570" s="4"/>
      <c r="C570" s="14"/>
      <c r="D570" s="14"/>
      <c r="E570" s="14"/>
    </row>
    <row r="571" spans="1:5" ht="15">
      <c r="A571" s="5"/>
      <c r="B571" s="4"/>
      <c r="C571" s="14"/>
      <c r="D571" s="14"/>
      <c r="E571" s="14"/>
    </row>
    <row r="572" spans="1:5" ht="15">
      <c r="A572" s="5"/>
      <c r="B572" s="4"/>
      <c r="C572" s="14"/>
      <c r="D572" s="14"/>
      <c r="E572" s="14"/>
    </row>
    <row r="573" spans="1:5" ht="15">
      <c r="A573" s="5"/>
      <c r="B573" s="4"/>
      <c r="C573" s="14"/>
      <c r="D573" s="14"/>
      <c r="E573" s="14"/>
    </row>
    <row r="574" spans="1:5" ht="15">
      <c r="A574" s="5"/>
      <c r="B574" s="4"/>
      <c r="C574" s="14"/>
      <c r="D574" s="14"/>
      <c r="E574" s="14"/>
    </row>
    <row r="575" spans="1:5" ht="15">
      <c r="A575" s="5"/>
      <c r="B575" s="4"/>
      <c r="C575" s="14"/>
      <c r="D575" s="14"/>
      <c r="E575" s="14"/>
    </row>
    <row r="576" spans="1:5" ht="15">
      <c r="A576" s="5"/>
      <c r="B576" s="4"/>
      <c r="C576" s="14"/>
      <c r="D576" s="14"/>
      <c r="E576" s="14"/>
    </row>
    <row r="577" spans="1:5" ht="15">
      <c r="A577" s="5"/>
      <c r="B577" s="4"/>
      <c r="C577" s="14"/>
      <c r="D577" s="14"/>
      <c r="E577" s="14"/>
    </row>
    <row r="578" spans="1:5" ht="15">
      <c r="A578" s="5"/>
      <c r="B578" s="4"/>
      <c r="C578" s="14"/>
      <c r="D578" s="14"/>
      <c r="E578" s="14"/>
    </row>
    <row r="579" spans="1:5" ht="15">
      <c r="A579" s="5"/>
      <c r="B579" s="4"/>
      <c r="C579" s="14"/>
      <c r="D579" s="14"/>
      <c r="E579" s="14"/>
    </row>
    <row r="580" spans="1:5" ht="15">
      <c r="A580" s="5"/>
      <c r="B580" s="4"/>
      <c r="C580" s="14"/>
      <c r="D580" s="14"/>
      <c r="E580" s="14"/>
    </row>
    <row r="581" spans="1:5" ht="15">
      <c r="A581" s="5"/>
      <c r="B581" s="4"/>
      <c r="C581" s="14"/>
      <c r="D581" s="14"/>
      <c r="E581" s="14"/>
    </row>
    <row r="582" spans="1:5" ht="15">
      <c r="A582" s="5"/>
      <c r="B582" s="4"/>
      <c r="C582" s="14"/>
      <c r="D582" s="14"/>
      <c r="E582" s="14"/>
    </row>
    <row r="583" spans="1:5" ht="15">
      <c r="A583" s="5"/>
      <c r="B583" s="4"/>
      <c r="C583" s="14"/>
      <c r="D583" s="14"/>
      <c r="E583" s="14"/>
    </row>
    <row r="584" spans="1:5" ht="15">
      <c r="A584" s="5"/>
      <c r="B584" s="4"/>
      <c r="C584" s="14"/>
      <c r="D584" s="14"/>
      <c r="E584" s="14"/>
    </row>
    <row r="585" spans="1:5" ht="15">
      <c r="A585" s="5"/>
      <c r="B585" s="4"/>
      <c r="C585" s="14"/>
      <c r="D585" s="14"/>
      <c r="E585" s="14"/>
    </row>
    <row r="586" spans="1:5" ht="15">
      <c r="A586" s="5"/>
      <c r="B586" s="4"/>
      <c r="C586" s="14"/>
      <c r="D586" s="14"/>
      <c r="E586" s="14"/>
    </row>
    <row r="587" spans="1:5" ht="15">
      <c r="A587" s="5"/>
      <c r="B587" s="4"/>
      <c r="C587" s="14"/>
      <c r="D587" s="14"/>
      <c r="E587" s="14"/>
    </row>
    <row r="588" spans="1:5" ht="15">
      <c r="A588" s="5"/>
      <c r="B588" s="4"/>
      <c r="C588" s="14"/>
      <c r="D588" s="14"/>
      <c r="E588" s="14"/>
    </row>
    <row r="589" spans="1:5" ht="15">
      <c r="A589" s="5"/>
      <c r="B589" s="4"/>
      <c r="C589" s="14"/>
      <c r="D589" s="14"/>
      <c r="E589" s="14"/>
    </row>
    <row r="590" spans="1:5" ht="15">
      <c r="A590" s="5"/>
      <c r="B590" s="4"/>
      <c r="C590" s="14"/>
      <c r="D590" s="14"/>
      <c r="E590" s="14"/>
    </row>
    <row r="591" spans="1:5" ht="15">
      <c r="A591" s="5"/>
      <c r="B591" s="4"/>
      <c r="C591" s="14"/>
      <c r="D591" s="14"/>
      <c r="E591" s="14"/>
    </row>
    <row r="592" spans="1:5" ht="15">
      <c r="A592" s="5"/>
      <c r="B592" s="4"/>
      <c r="C592" s="14"/>
      <c r="D592" s="14"/>
      <c r="E592" s="14"/>
    </row>
    <row r="593" spans="1:5" ht="15">
      <c r="A593" s="5"/>
      <c r="B593" s="4"/>
      <c r="C593" s="14"/>
      <c r="D593" s="14"/>
      <c r="E593" s="14"/>
    </row>
    <row r="594" spans="1:5" ht="15">
      <c r="A594" s="5"/>
      <c r="B594" s="4"/>
      <c r="C594" s="14"/>
      <c r="D594" s="14"/>
      <c r="E594" s="14"/>
    </row>
    <row r="595" spans="1:5" ht="15">
      <c r="A595" s="5"/>
      <c r="B595" s="4"/>
      <c r="C595" s="14"/>
      <c r="D595" s="14"/>
      <c r="E595" s="14"/>
    </row>
    <row r="596" spans="1:5" ht="15">
      <c r="A596" s="5"/>
      <c r="B596" s="4"/>
      <c r="C596" s="14"/>
      <c r="D596" s="14"/>
      <c r="E596" s="14"/>
    </row>
    <row r="597" spans="1:5" ht="15">
      <c r="A597" s="5"/>
      <c r="B597" s="4"/>
      <c r="C597" s="14"/>
      <c r="D597" s="14"/>
      <c r="E597" s="14"/>
    </row>
    <row r="598" spans="1:5" ht="15">
      <c r="A598" s="5"/>
      <c r="B598" s="4"/>
      <c r="C598" s="14"/>
      <c r="D598" s="14"/>
      <c r="E598" s="14"/>
    </row>
    <row r="599" spans="1:5" ht="15">
      <c r="A599" s="5"/>
      <c r="B599" s="4"/>
      <c r="C599" s="14"/>
      <c r="D599" s="14"/>
      <c r="E599" s="14"/>
    </row>
    <row r="600" spans="1:5" ht="15">
      <c r="A600" s="5"/>
      <c r="B600" s="4"/>
      <c r="C600" s="14"/>
      <c r="D600" s="14"/>
      <c r="E600" s="14"/>
    </row>
    <row r="601" spans="1:5" ht="15">
      <c r="A601" s="5"/>
      <c r="B601" s="4"/>
      <c r="C601" s="14"/>
      <c r="D601" s="14"/>
      <c r="E601" s="14"/>
    </row>
    <row r="602" spans="1:5" ht="15">
      <c r="A602" s="5"/>
      <c r="B602" s="4"/>
      <c r="C602" s="14"/>
      <c r="D602" s="14"/>
      <c r="E602" s="14"/>
    </row>
    <row r="603" spans="1:5" ht="15">
      <c r="A603" s="5"/>
      <c r="B603" s="4"/>
      <c r="C603" s="14"/>
      <c r="D603" s="14"/>
      <c r="E603" s="14"/>
    </row>
    <row r="604" spans="1:5" ht="15">
      <c r="A604" s="5"/>
      <c r="B604" s="4"/>
      <c r="C604" s="14"/>
      <c r="D604" s="14"/>
      <c r="E604" s="14"/>
    </row>
    <row r="605" spans="1:5" ht="15">
      <c r="A605" s="5"/>
      <c r="B605" s="4"/>
      <c r="C605" s="14"/>
      <c r="D605" s="14"/>
      <c r="E605" s="14"/>
    </row>
    <row r="606" spans="1:5" ht="15">
      <c r="A606" s="5"/>
      <c r="B606" s="4"/>
      <c r="C606" s="14"/>
      <c r="D606" s="14"/>
      <c r="E606" s="14"/>
    </row>
    <row r="607" spans="1:5" ht="15">
      <c r="A607" s="5"/>
      <c r="B607" s="4"/>
      <c r="C607" s="14"/>
      <c r="D607" s="14"/>
      <c r="E607" s="14"/>
    </row>
    <row r="608" spans="1:5" ht="15">
      <c r="A608" s="5"/>
      <c r="B608" s="4"/>
      <c r="C608" s="14"/>
      <c r="D608" s="14"/>
      <c r="E608" s="14"/>
    </row>
    <row r="609" spans="1:5" ht="15">
      <c r="A609" s="5"/>
      <c r="B609" s="4"/>
      <c r="C609" s="14"/>
      <c r="D609" s="14"/>
      <c r="E609" s="14"/>
    </row>
    <row r="610" spans="1:5" ht="15">
      <c r="A610" s="5"/>
      <c r="B610" s="4"/>
      <c r="C610" s="14"/>
      <c r="D610" s="14"/>
      <c r="E610" s="14"/>
    </row>
    <row r="611" spans="1:5" ht="15">
      <c r="A611" s="5"/>
      <c r="B611" s="4"/>
      <c r="C611" s="14"/>
      <c r="D611" s="14"/>
      <c r="E611" s="14"/>
    </row>
    <row r="612" spans="1:5" ht="15">
      <c r="A612" s="5"/>
      <c r="B612" s="4"/>
      <c r="C612" s="14"/>
      <c r="D612" s="14"/>
      <c r="E612" s="14"/>
    </row>
    <row r="613" spans="1:5" ht="15">
      <c r="A613" s="5"/>
      <c r="B613" s="4"/>
      <c r="C613" s="14"/>
      <c r="D613" s="14"/>
      <c r="E613" s="14"/>
    </row>
    <row r="614" spans="1:5" ht="15">
      <c r="A614" s="5"/>
      <c r="B614" s="4"/>
      <c r="C614" s="14"/>
      <c r="D614" s="14"/>
      <c r="E614" s="14"/>
    </row>
    <row r="615" spans="1:5" ht="15">
      <c r="A615" s="5"/>
      <c r="B615" s="4"/>
      <c r="C615" s="14"/>
      <c r="D615" s="14"/>
      <c r="E615" s="14"/>
    </row>
    <row r="616" spans="1:5" ht="15">
      <c r="A616" s="5"/>
      <c r="B616" s="4"/>
      <c r="C616" s="14"/>
      <c r="D616" s="14"/>
      <c r="E616" s="14"/>
    </row>
    <row r="617" spans="1:5" ht="15">
      <c r="A617" s="5"/>
      <c r="B617" s="4"/>
      <c r="C617" s="14"/>
      <c r="D617" s="14"/>
      <c r="E617" s="14"/>
    </row>
    <row r="618" spans="1:5" ht="15">
      <c r="A618" s="5"/>
      <c r="B618" s="4"/>
      <c r="C618" s="14"/>
      <c r="D618" s="14"/>
      <c r="E618" s="14"/>
    </row>
    <row r="619" spans="1:5" ht="15">
      <c r="A619" s="5"/>
      <c r="B619" s="4"/>
      <c r="C619" s="14"/>
      <c r="D619" s="14"/>
      <c r="E619" s="14"/>
    </row>
    <row r="620" spans="1:5" ht="15">
      <c r="A620" s="5"/>
      <c r="B620" s="4"/>
      <c r="C620" s="14"/>
      <c r="D620" s="14"/>
      <c r="E620" s="14"/>
    </row>
    <row r="621" spans="1:5" ht="15">
      <c r="A621" s="5"/>
      <c r="B621" s="4"/>
      <c r="C621" s="14"/>
      <c r="D621" s="14"/>
      <c r="E621" s="14"/>
    </row>
    <row r="622" spans="1:5" ht="15">
      <c r="A622" s="5"/>
      <c r="B622" s="4"/>
      <c r="C622" s="14"/>
      <c r="D622" s="14"/>
      <c r="E622" s="14"/>
    </row>
    <row r="623" spans="1:5" ht="15">
      <c r="A623" s="5"/>
      <c r="B623" s="4"/>
      <c r="C623" s="14"/>
      <c r="D623" s="14"/>
      <c r="E623" s="14"/>
    </row>
    <row r="624" spans="1:5" ht="15">
      <c r="A624" s="5"/>
      <c r="B624" s="4"/>
      <c r="C624" s="14"/>
      <c r="D624" s="14"/>
      <c r="E624" s="14"/>
    </row>
    <row r="625" spans="1:5" ht="15">
      <c r="A625" s="5"/>
      <c r="B625" s="4"/>
      <c r="C625" s="14"/>
      <c r="D625" s="14"/>
      <c r="E625" s="14"/>
    </row>
    <row r="626" spans="1:5" ht="15">
      <c r="A626" s="5"/>
      <c r="B626" s="4"/>
      <c r="C626" s="14"/>
      <c r="D626" s="14"/>
      <c r="E626" s="14"/>
    </row>
    <row r="627" spans="1:5" ht="15">
      <c r="A627" s="5"/>
      <c r="B627" s="4"/>
      <c r="C627" s="14"/>
      <c r="D627" s="14"/>
      <c r="E627" s="14"/>
    </row>
    <row r="628" spans="1:5" ht="15">
      <c r="A628" s="5"/>
      <c r="B628" s="4"/>
      <c r="C628" s="14"/>
      <c r="D628" s="14"/>
      <c r="E628" s="14"/>
    </row>
    <row r="629" spans="1:5" ht="15">
      <c r="A629" s="5"/>
      <c r="B629" s="4"/>
      <c r="C629" s="14"/>
      <c r="D629" s="14"/>
      <c r="E629" s="14"/>
    </row>
    <row r="630" spans="1:5" ht="15">
      <c r="A630" s="5"/>
      <c r="B630" s="4"/>
      <c r="C630" s="14"/>
      <c r="D630" s="14"/>
      <c r="E630" s="14"/>
    </row>
    <row r="631" spans="1:5" ht="15">
      <c r="A631" s="5"/>
      <c r="B631" s="4"/>
      <c r="C631" s="14"/>
      <c r="D631" s="14"/>
      <c r="E631" s="14"/>
    </row>
    <row r="632" spans="1:5" ht="15">
      <c r="A632" s="5"/>
      <c r="B632" s="4"/>
      <c r="C632" s="14"/>
      <c r="D632" s="14"/>
      <c r="E632" s="14"/>
    </row>
    <row r="633" spans="1:5" ht="15">
      <c r="A633" s="5"/>
      <c r="B633" s="4"/>
      <c r="C633" s="14"/>
      <c r="D633" s="14"/>
      <c r="E633" s="14"/>
    </row>
    <row r="634" spans="1:5" ht="15">
      <c r="A634" s="5"/>
      <c r="B634" s="4"/>
      <c r="C634" s="14"/>
      <c r="D634" s="14"/>
      <c r="E634" s="14"/>
    </row>
    <row r="635" spans="1:5" ht="15">
      <c r="A635" s="5"/>
      <c r="B635" s="4"/>
      <c r="C635" s="14"/>
      <c r="D635" s="14"/>
      <c r="E635" s="14"/>
    </row>
    <row r="636" spans="1:5" ht="15">
      <c r="A636" s="5"/>
      <c r="B636" s="4"/>
      <c r="C636" s="14"/>
      <c r="D636" s="14"/>
      <c r="E636" s="14"/>
    </row>
    <row r="637" spans="1:5" ht="15">
      <c r="A637" s="5"/>
      <c r="B637" s="4"/>
      <c r="C637" s="14"/>
      <c r="D637" s="14"/>
      <c r="E637" s="14"/>
    </row>
    <row r="638" spans="1:5" ht="15">
      <c r="A638" s="5"/>
      <c r="B638" s="4"/>
      <c r="C638" s="14"/>
      <c r="D638" s="14"/>
      <c r="E638" s="14"/>
    </row>
    <row r="639" spans="1:5" ht="15">
      <c r="A639" s="5"/>
      <c r="B639" s="4"/>
      <c r="C639" s="14"/>
      <c r="D639" s="14"/>
      <c r="E639" s="14"/>
    </row>
    <row r="640" spans="1:5" ht="15">
      <c r="A640" s="5"/>
      <c r="B640" s="4"/>
      <c r="C640" s="14"/>
      <c r="D640" s="14"/>
      <c r="E640" s="14"/>
    </row>
    <row r="641" spans="1:5" ht="15">
      <c r="A641" s="5"/>
      <c r="B641" s="4"/>
      <c r="C641" s="14"/>
      <c r="D641" s="14"/>
      <c r="E641" s="14"/>
    </row>
    <row r="642" spans="1:5" ht="15">
      <c r="A642" s="5"/>
      <c r="B642" s="4"/>
      <c r="C642" s="14"/>
      <c r="D642" s="14"/>
      <c r="E642" s="14"/>
    </row>
    <row r="643" spans="1:5" ht="15">
      <c r="A643" s="5"/>
      <c r="B643" s="4"/>
      <c r="C643" s="14"/>
      <c r="D643" s="14"/>
      <c r="E643" s="14"/>
    </row>
    <row r="644" spans="1:5" ht="15">
      <c r="A644" s="5"/>
      <c r="B644" s="4"/>
      <c r="C644" s="14"/>
      <c r="D644" s="14"/>
      <c r="E644" s="14"/>
    </row>
    <row r="645" spans="1:5" ht="15">
      <c r="A645" s="5"/>
      <c r="B645" s="4"/>
      <c r="C645" s="14"/>
      <c r="D645" s="14"/>
      <c r="E645" s="14"/>
    </row>
    <row r="646" spans="1:5" ht="15">
      <c r="A646" s="5"/>
      <c r="B646" s="4"/>
      <c r="C646" s="14"/>
      <c r="D646" s="14"/>
      <c r="E646" s="14"/>
    </row>
    <row r="647" spans="1:5" ht="15">
      <c r="A647" s="5"/>
      <c r="B647" s="4"/>
      <c r="C647" s="14"/>
      <c r="D647" s="14"/>
      <c r="E647" s="14"/>
    </row>
    <row r="648" spans="1:5" ht="15">
      <c r="A648" s="5"/>
      <c r="B648" s="4"/>
      <c r="C648" s="14"/>
      <c r="D648" s="14"/>
      <c r="E648" s="14"/>
    </row>
    <row r="649" spans="1:5" ht="15">
      <c r="A649" s="5"/>
      <c r="B649" s="4"/>
      <c r="C649" s="14"/>
      <c r="D649" s="14"/>
      <c r="E649" s="14"/>
    </row>
    <row r="650" spans="1:5" ht="15">
      <c r="A650" s="5"/>
      <c r="B650" s="4"/>
      <c r="C650" s="14"/>
      <c r="D650" s="14"/>
      <c r="E650" s="14"/>
    </row>
    <row r="651" spans="1:5" ht="15">
      <c r="A651" s="5"/>
      <c r="B651" s="4"/>
      <c r="C651" s="14"/>
      <c r="D651" s="14"/>
      <c r="E651" s="14"/>
    </row>
    <row r="652" spans="1:5" ht="15">
      <c r="A652" s="5"/>
      <c r="B652" s="4"/>
      <c r="C652" s="14"/>
      <c r="D652" s="14"/>
      <c r="E652" s="14"/>
    </row>
    <row r="653" spans="1:5" ht="15">
      <c r="A653" s="5"/>
      <c r="B653" s="4"/>
      <c r="C653" s="14"/>
      <c r="D653" s="14"/>
      <c r="E653" s="14"/>
    </row>
    <row r="654" spans="1:5" ht="15">
      <c r="A654" s="5"/>
      <c r="B654" s="4"/>
      <c r="C654" s="14"/>
      <c r="D654" s="14"/>
      <c r="E654" s="14"/>
    </row>
    <row r="655" spans="1:5" ht="15">
      <c r="A655" s="5"/>
      <c r="B655" s="4"/>
      <c r="C655" s="14"/>
      <c r="D655" s="14"/>
      <c r="E655" s="14"/>
    </row>
    <row r="656" spans="1:5" ht="15">
      <c r="A656" s="5"/>
      <c r="B656" s="4"/>
      <c r="C656" s="14"/>
      <c r="D656" s="14"/>
      <c r="E656" s="14"/>
    </row>
    <row r="657" spans="1:5" ht="15">
      <c r="A657" s="5"/>
      <c r="B657" s="4"/>
      <c r="C657" s="14"/>
      <c r="D657" s="14"/>
      <c r="E657" s="14"/>
    </row>
    <row r="658" spans="1:5" ht="15">
      <c r="A658" s="5"/>
      <c r="B658" s="4"/>
      <c r="C658" s="14"/>
      <c r="D658" s="14"/>
      <c r="E658" s="14"/>
    </row>
    <row r="659" spans="1:5" ht="15">
      <c r="A659" s="5"/>
      <c r="B659" s="4"/>
      <c r="C659" s="14"/>
      <c r="D659" s="14"/>
      <c r="E659" s="14"/>
    </row>
    <row r="660" spans="1:5" ht="15">
      <c r="A660" s="5"/>
      <c r="B660" s="4"/>
      <c r="C660" s="14"/>
      <c r="D660" s="14"/>
      <c r="E660" s="14"/>
    </row>
    <row r="661" spans="1:5" ht="15">
      <c r="A661" s="5"/>
      <c r="B661" s="4"/>
      <c r="C661" s="14"/>
      <c r="D661" s="14"/>
      <c r="E661" s="14"/>
    </row>
    <row r="662" spans="1:5" ht="15">
      <c r="A662" s="5"/>
      <c r="B662" s="4"/>
      <c r="C662" s="14"/>
      <c r="D662" s="14"/>
      <c r="E662" s="14"/>
    </row>
    <row r="663" spans="1:5" ht="15">
      <c r="A663" s="5"/>
      <c r="B663" s="4"/>
      <c r="C663" s="14"/>
      <c r="D663" s="14"/>
      <c r="E663" s="14"/>
    </row>
    <row r="664" spans="1:5" ht="15">
      <c r="A664" s="5"/>
      <c r="B664" s="4"/>
      <c r="C664" s="14"/>
      <c r="D664" s="14"/>
      <c r="E664" s="14"/>
    </row>
    <row r="665" spans="1:5" ht="15">
      <c r="A665" s="5"/>
      <c r="B665" s="4"/>
      <c r="C665" s="14"/>
      <c r="D665" s="14"/>
      <c r="E665" s="14"/>
    </row>
    <row r="666" spans="1:5" ht="15">
      <c r="A666" s="5"/>
      <c r="B666" s="4"/>
      <c r="C666" s="14"/>
      <c r="D666" s="14"/>
      <c r="E666" s="14"/>
    </row>
    <row r="667" spans="1:5" ht="15">
      <c r="A667" s="5"/>
      <c r="B667" s="4"/>
      <c r="C667" s="14"/>
      <c r="D667" s="14"/>
      <c r="E667" s="14"/>
    </row>
    <row r="668" spans="1:5" ht="15">
      <c r="A668" s="5"/>
      <c r="B668" s="4"/>
      <c r="C668" s="14"/>
      <c r="D668" s="14"/>
      <c r="E668" s="14"/>
    </row>
    <row r="669" spans="1:5" ht="15">
      <c r="A669" s="5"/>
      <c r="B669" s="4"/>
      <c r="C669" s="14"/>
      <c r="D669" s="14"/>
      <c r="E669" s="14"/>
    </row>
    <row r="670" spans="1:5" ht="15">
      <c r="A670" s="5"/>
      <c r="B670" s="4"/>
      <c r="C670" s="14"/>
      <c r="D670" s="14"/>
      <c r="E670" s="14"/>
    </row>
    <row r="671" spans="1:5" ht="15">
      <c r="A671" s="5"/>
      <c r="B671" s="4"/>
      <c r="C671" s="14"/>
      <c r="D671" s="14"/>
      <c r="E671" s="14"/>
    </row>
    <row r="672" spans="1:5" ht="15">
      <c r="A672" s="5"/>
      <c r="B672" s="4"/>
      <c r="C672" s="14"/>
      <c r="D672" s="14"/>
      <c r="E672" s="14"/>
    </row>
    <row r="673" spans="1:5" ht="15">
      <c r="A673" s="5"/>
      <c r="B673" s="4"/>
      <c r="C673" s="14"/>
      <c r="D673" s="14"/>
      <c r="E673" s="14"/>
    </row>
    <row r="674" spans="1:5" ht="15">
      <c r="A674" s="5"/>
      <c r="B674" s="4"/>
      <c r="C674" s="14"/>
      <c r="D674" s="14"/>
      <c r="E674" s="14"/>
    </row>
    <row r="675" spans="1:5" ht="15">
      <c r="A675" s="5"/>
      <c r="B675" s="4"/>
      <c r="C675" s="14"/>
      <c r="D675" s="14"/>
      <c r="E675" s="14"/>
    </row>
    <row r="676" spans="1:5" ht="15">
      <c r="A676" s="5"/>
      <c r="B676" s="4"/>
      <c r="C676" s="14"/>
      <c r="D676" s="14"/>
      <c r="E676" s="14"/>
    </row>
    <row r="677" spans="1:5" ht="15">
      <c r="A677" s="5"/>
      <c r="B677" s="4"/>
      <c r="C677" s="14"/>
      <c r="D677" s="14"/>
      <c r="E677" s="14"/>
    </row>
    <row r="678" spans="1:5" ht="15">
      <c r="A678" s="5"/>
      <c r="B678" s="4"/>
      <c r="C678" s="14"/>
      <c r="D678" s="14"/>
      <c r="E678" s="14"/>
    </row>
    <row r="679" spans="1:5" ht="15">
      <c r="A679" s="5"/>
      <c r="B679" s="4"/>
      <c r="C679" s="14"/>
      <c r="D679" s="14"/>
      <c r="E679" s="14"/>
    </row>
    <row r="680" spans="1:5" ht="15">
      <c r="A680" s="5"/>
      <c r="B680" s="4"/>
      <c r="C680" s="14"/>
      <c r="D680" s="14"/>
      <c r="E680" s="14"/>
    </row>
    <row r="681" spans="1:5" ht="15">
      <c r="A681" s="5"/>
      <c r="B681" s="4"/>
      <c r="C681" s="14"/>
      <c r="D681" s="14"/>
      <c r="E681" s="14"/>
    </row>
    <row r="682" spans="1:5" ht="15">
      <c r="A682" s="5"/>
      <c r="B682" s="4"/>
      <c r="C682" s="14"/>
      <c r="D682" s="14"/>
      <c r="E682" s="14"/>
    </row>
    <row r="683" spans="1:5" ht="15">
      <c r="A683" s="5"/>
      <c r="B683" s="4"/>
      <c r="C683" s="14"/>
      <c r="D683" s="14"/>
      <c r="E683" s="14"/>
    </row>
    <row r="684" spans="1:5" ht="15">
      <c r="A684" s="5"/>
      <c r="B684" s="4"/>
      <c r="C684" s="14"/>
      <c r="D684" s="14"/>
      <c r="E684" s="14"/>
    </row>
    <row r="685" spans="1:5" ht="15">
      <c r="A685" s="5"/>
      <c r="B685" s="4"/>
      <c r="C685" s="14"/>
      <c r="D685" s="14"/>
      <c r="E685" s="14"/>
    </row>
    <row r="686" spans="1:5" ht="15">
      <c r="A686" s="5"/>
      <c r="B686" s="4"/>
      <c r="C686" s="14"/>
      <c r="D686" s="14"/>
      <c r="E686" s="14"/>
    </row>
    <row r="687" spans="1:5" ht="15">
      <c r="A687" s="5"/>
      <c r="B687" s="4"/>
      <c r="C687" s="14"/>
      <c r="D687" s="14"/>
      <c r="E687" s="14"/>
    </row>
    <row r="688" spans="1:5" ht="15">
      <c r="A688" s="5"/>
      <c r="B688" s="4"/>
      <c r="C688" s="14"/>
      <c r="D688" s="14"/>
      <c r="E688" s="14"/>
    </row>
    <row r="689" spans="1:5" ht="15">
      <c r="A689" s="5"/>
      <c r="B689" s="4"/>
      <c r="C689" s="14"/>
      <c r="D689" s="14"/>
      <c r="E689" s="14"/>
    </row>
    <row r="690" spans="1:5" ht="15">
      <c r="A690" s="5"/>
      <c r="B690" s="4"/>
      <c r="C690" s="14"/>
      <c r="D690" s="14"/>
      <c r="E690" s="14"/>
    </row>
    <row r="691" spans="1:5" ht="15">
      <c r="A691" s="5"/>
      <c r="B691" s="4"/>
      <c r="C691" s="14"/>
      <c r="D691" s="14"/>
      <c r="E691" s="14"/>
    </row>
    <row r="692" spans="1:5" ht="15">
      <c r="A692" s="5"/>
      <c r="B692" s="4"/>
      <c r="C692" s="14"/>
      <c r="D692" s="14"/>
      <c r="E692" s="14"/>
    </row>
    <row r="693" spans="1:5" ht="15">
      <c r="A693" s="5"/>
      <c r="B693" s="4"/>
      <c r="C693" s="14"/>
      <c r="D693" s="14"/>
      <c r="E693" s="14"/>
    </row>
    <row r="694" spans="1:5" ht="15">
      <c r="A694" s="5"/>
      <c r="B694" s="4"/>
      <c r="C694" s="14"/>
      <c r="D694" s="14"/>
      <c r="E694" s="14"/>
    </row>
    <row r="695" spans="1:5" ht="15">
      <c r="A695" s="5"/>
      <c r="B695" s="4"/>
      <c r="C695" s="14"/>
      <c r="D695" s="14"/>
      <c r="E695" s="14"/>
    </row>
    <row r="696" spans="1:5" ht="15">
      <c r="A696" s="5"/>
      <c r="B696" s="4"/>
      <c r="C696" s="14"/>
      <c r="D696" s="14"/>
      <c r="E696" s="14"/>
    </row>
    <row r="697" spans="1:5" ht="15">
      <c r="A697" s="5"/>
      <c r="B697" s="4"/>
      <c r="C697" s="14"/>
      <c r="D697" s="14"/>
      <c r="E697" s="14"/>
    </row>
    <row r="698" spans="1:5" ht="15">
      <c r="A698" s="5"/>
      <c r="B698" s="4"/>
      <c r="C698" s="14"/>
      <c r="D698" s="14"/>
      <c r="E698" s="14"/>
    </row>
    <row r="699" spans="1:5" ht="15">
      <c r="A699" s="5"/>
      <c r="B699" s="4"/>
      <c r="C699" s="14"/>
      <c r="D699" s="14"/>
      <c r="E699" s="14"/>
    </row>
    <row r="700" spans="1:5" ht="15">
      <c r="A700" s="5"/>
      <c r="B700" s="4"/>
      <c r="C700" s="14"/>
      <c r="D700" s="14"/>
      <c r="E700" s="14"/>
    </row>
    <row r="701" spans="1:5" ht="15">
      <c r="A701" s="5"/>
      <c r="B701" s="4"/>
      <c r="C701" s="14"/>
      <c r="D701" s="14"/>
      <c r="E701" s="14"/>
    </row>
    <row r="702" spans="1:5" ht="15">
      <c r="A702" s="5"/>
      <c r="B702" s="4"/>
      <c r="C702" s="14"/>
      <c r="D702" s="14"/>
      <c r="E702" s="14"/>
    </row>
    <row r="703" spans="1:5" ht="15">
      <c r="A703" s="5"/>
      <c r="B703" s="4"/>
      <c r="C703" s="14"/>
      <c r="D703" s="14"/>
      <c r="E703" s="14"/>
    </row>
    <row r="704" spans="1:5" ht="15">
      <c r="A704" s="5"/>
      <c r="B704" s="4"/>
      <c r="C704" s="14"/>
      <c r="D704" s="14"/>
      <c r="E704" s="14"/>
    </row>
    <row r="705" spans="1:5" ht="15">
      <c r="A705" s="5"/>
      <c r="B705" s="4"/>
      <c r="C705" s="14"/>
      <c r="D705" s="14"/>
      <c r="E705" s="14"/>
    </row>
    <row r="706" spans="1:5" ht="15">
      <c r="A706" s="5"/>
      <c r="B706" s="4"/>
      <c r="C706" s="14"/>
      <c r="D706" s="14"/>
      <c r="E706" s="14"/>
    </row>
    <row r="707" spans="1:5" ht="15">
      <c r="A707" s="5"/>
      <c r="B707" s="4"/>
      <c r="C707" s="14"/>
      <c r="D707" s="14"/>
      <c r="E707" s="14"/>
    </row>
    <row r="708" spans="1:5" ht="15">
      <c r="A708" s="5"/>
      <c r="B708" s="4"/>
      <c r="C708" s="14"/>
      <c r="D708" s="14"/>
      <c r="E708" s="14"/>
    </row>
    <row r="709" spans="1:5" ht="15">
      <c r="A709" s="5"/>
      <c r="B709" s="4"/>
      <c r="C709" s="14"/>
      <c r="D709" s="14"/>
      <c r="E709" s="14"/>
    </row>
    <row r="710" spans="1:5" ht="15">
      <c r="A710" s="5"/>
      <c r="B710" s="4"/>
      <c r="C710" s="14"/>
      <c r="D710" s="14"/>
      <c r="E710" s="14"/>
    </row>
    <row r="711" spans="1:5" ht="15">
      <c r="A711" s="5"/>
      <c r="B711" s="4"/>
      <c r="C711" s="14"/>
      <c r="D711" s="14"/>
      <c r="E711" s="14"/>
    </row>
    <row r="712" spans="1:5" ht="15">
      <c r="A712" s="5"/>
      <c r="B712" s="4"/>
      <c r="C712" s="14"/>
      <c r="D712" s="14"/>
      <c r="E712" s="14"/>
    </row>
    <row r="713" spans="1:5" ht="15">
      <c r="A713" s="5"/>
      <c r="B713" s="4"/>
      <c r="C713" s="14"/>
      <c r="D713" s="14"/>
      <c r="E713" s="14"/>
    </row>
    <row r="714" spans="1:5" ht="15">
      <c r="A714" s="5"/>
      <c r="B714" s="4"/>
      <c r="C714" s="14"/>
      <c r="D714" s="14"/>
      <c r="E714" s="14"/>
    </row>
    <row r="715" spans="1:5" ht="15">
      <c r="A715" s="5"/>
      <c r="B715" s="4"/>
      <c r="C715" s="14"/>
      <c r="D715" s="14"/>
      <c r="E715" s="14"/>
    </row>
    <row r="716" spans="1:5" ht="15">
      <c r="A716" s="5"/>
      <c r="B716" s="4"/>
      <c r="C716" s="14"/>
      <c r="D716" s="14"/>
      <c r="E716" s="14"/>
    </row>
    <row r="717" spans="1:5" ht="15">
      <c r="A717" s="5"/>
      <c r="B717" s="4"/>
      <c r="C717" s="14"/>
      <c r="D717" s="14"/>
      <c r="E717" s="14"/>
    </row>
    <row r="718" spans="1:5" ht="15">
      <c r="A718" s="5"/>
      <c r="B718" s="4"/>
      <c r="C718" s="14"/>
      <c r="D718" s="14"/>
      <c r="E718" s="14"/>
    </row>
    <row r="719" spans="1:5" ht="15">
      <c r="A719" s="5"/>
      <c r="B719" s="4"/>
      <c r="C719" s="14"/>
      <c r="D719" s="14"/>
      <c r="E719" s="14"/>
    </row>
    <row r="720" spans="1:5" ht="15">
      <c r="A720" s="5"/>
      <c r="B720" s="4"/>
      <c r="C720" s="14"/>
      <c r="D720" s="14"/>
      <c r="E720" s="14"/>
    </row>
    <row r="721" spans="1:5" ht="15">
      <c r="A721" s="5"/>
      <c r="B721" s="4"/>
      <c r="C721" s="14"/>
      <c r="D721" s="14"/>
      <c r="E721" s="14"/>
    </row>
    <row r="722" spans="1:5" ht="15">
      <c r="A722" s="5"/>
      <c r="B722" s="4"/>
      <c r="C722" s="14"/>
      <c r="D722" s="14"/>
      <c r="E722" s="14"/>
    </row>
    <row r="723" spans="1:5" ht="15">
      <c r="A723" s="5"/>
      <c r="B723" s="4"/>
      <c r="C723" s="14"/>
      <c r="D723" s="14"/>
      <c r="E723" s="14"/>
    </row>
    <row r="724" spans="1:5" ht="15">
      <c r="A724" s="5"/>
      <c r="B724" s="4"/>
      <c r="C724" s="14"/>
      <c r="D724" s="14"/>
      <c r="E724" s="14"/>
    </row>
    <row r="725" spans="1:5" ht="15">
      <c r="A725" s="5"/>
      <c r="B725" s="4"/>
      <c r="C725" s="14"/>
      <c r="D725" s="14"/>
      <c r="E725" s="14"/>
    </row>
    <row r="726" spans="1:5" ht="15">
      <c r="A726" s="5"/>
      <c r="B726" s="4"/>
      <c r="C726" s="14"/>
      <c r="D726" s="14"/>
      <c r="E726" s="14"/>
    </row>
    <row r="727" spans="1:5" ht="15">
      <c r="A727" s="5"/>
      <c r="B727" s="4"/>
      <c r="C727" s="14"/>
      <c r="D727" s="14"/>
      <c r="E727" s="14"/>
    </row>
    <row r="728" spans="1:5" ht="15">
      <c r="A728" s="5"/>
      <c r="B728" s="4"/>
      <c r="C728" s="14"/>
      <c r="D728" s="14"/>
      <c r="E728" s="14"/>
    </row>
    <row r="729" spans="1:5" ht="15">
      <c r="A729" s="5"/>
      <c r="B729" s="4"/>
      <c r="C729" s="14"/>
      <c r="D729" s="14"/>
      <c r="E729" s="14"/>
    </row>
    <row r="730" spans="1:5" ht="15">
      <c r="A730" s="5"/>
      <c r="B730" s="4"/>
      <c r="C730" s="14"/>
      <c r="D730" s="14"/>
      <c r="E730" s="14"/>
    </row>
    <row r="731" spans="1:5" ht="15">
      <c r="A731" s="5"/>
      <c r="B731" s="4"/>
      <c r="C731" s="14"/>
      <c r="D731" s="14"/>
      <c r="E731" s="14"/>
    </row>
    <row r="732" spans="1:5" ht="15">
      <c r="A732" s="5"/>
      <c r="B732" s="4"/>
      <c r="C732" s="14"/>
      <c r="D732" s="14"/>
      <c r="E732" s="14"/>
    </row>
    <row r="733" spans="1:5" ht="15">
      <c r="A733" s="5"/>
      <c r="B733" s="4"/>
      <c r="C733" s="14"/>
      <c r="D733" s="14"/>
      <c r="E733" s="14"/>
    </row>
    <row r="734" spans="1:5" ht="15">
      <c r="A734" s="5"/>
      <c r="B734" s="4"/>
      <c r="C734" s="14"/>
      <c r="D734" s="14"/>
      <c r="E734" s="14"/>
    </row>
    <row r="735" spans="1:5" ht="15">
      <c r="A735" s="5"/>
      <c r="B735" s="4"/>
      <c r="C735" s="14"/>
      <c r="D735" s="14"/>
      <c r="E735" s="14"/>
    </row>
    <row r="736" spans="1:5" ht="15">
      <c r="A736" s="5"/>
      <c r="B736" s="4"/>
      <c r="C736" s="14"/>
      <c r="D736" s="14"/>
      <c r="E736" s="14"/>
    </row>
    <row r="737" spans="1:5" ht="15">
      <c r="A737" s="5"/>
      <c r="B737" s="4"/>
      <c r="C737" s="14"/>
      <c r="D737" s="14"/>
      <c r="E737" s="14"/>
    </row>
    <row r="738" spans="1:5" ht="15">
      <c r="A738" s="5"/>
      <c r="B738" s="4"/>
      <c r="C738" s="14"/>
      <c r="D738" s="14"/>
      <c r="E738" s="14"/>
    </row>
    <row r="739" spans="1:5" ht="15">
      <c r="A739" s="5"/>
      <c r="B739" s="4"/>
      <c r="C739" s="14"/>
      <c r="D739" s="14"/>
      <c r="E739" s="14"/>
    </row>
    <row r="740" spans="1:5" ht="15">
      <c r="A740" s="5"/>
      <c r="B740" s="4"/>
      <c r="C740" s="14"/>
      <c r="D740" s="14"/>
      <c r="E740" s="14"/>
    </row>
    <row r="741" spans="1:5" ht="15">
      <c r="A741" s="5"/>
      <c r="B741" s="4"/>
      <c r="C741" s="14"/>
      <c r="D741" s="14"/>
      <c r="E741" s="14"/>
    </row>
    <row r="742" spans="1:5" ht="15">
      <c r="A742" s="5"/>
      <c r="B742" s="4"/>
      <c r="C742" s="14"/>
      <c r="D742" s="14"/>
      <c r="E742" s="14"/>
    </row>
    <row r="743" spans="1:5" ht="15">
      <c r="A743" s="5"/>
      <c r="B743" s="4"/>
      <c r="C743" s="14"/>
      <c r="D743" s="14"/>
      <c r="E743" s="14"/>
    </row>
    <row r="744" spans="1:5" ht="15">
      <c r="A744" s="5"/>
      <c r="B744" s="4"/>
      <c r="C744" s="14"/>
      <c r="D744" s="14"/>
      <c r="E744" s="14"/>
    </row>
    <row r="745" spans="1:5" ht="15">
      <c r="A745" s="5"/>
      <c r="B745" s="4"/>
      <c r="C745" s="14"/>
      <c r="D745" s="14"/>
      <c r="E745" s="14"/>
    </row>
    <row r="746" spans="1:5" ht="15">
      <c r="A746" s="5"/>
      <c r="B746" s="4"/>
      <c r="C746" s="14"/>
      <c r="D746" s="14"/>
      <c r="E746" s="14"/>
    </row>
    <row r="747" spans="1:5" ht="15">
      <c r="A747" s="5"/>
      <c r="B747" s="4"/>
      <c r="C747" s="14"/>
      <c r="D747" s="14"/>
      <c r="E747" s="14"/>
    </row>
    <row r="748" spans="1:5" ht="15">
      <c r="A748" s="5"/>
      <c r="B748" s="4"/>
      <c r="C748" s="14"/>
      <c r="D748" s="14"/>
      <c r="E748" s="14"/>
    </row>
    <row r="749" spans="1:5" ht="15">
      <c r="A749" s="5"/>
      <c r="B749" s="4"/>
      <c r="C749" s="14"/>
      <c r="D749" s="14"/>
      <c r="E749" s="14"/>
    </row>
    <row r="750" spans="1:5" ht="15">
      <c r="A750" s="5"/>
      <c r="B750" s="4"/>
      <c r="C750" s="14"/>
      <c r="D750" s="14"/>
      <c r="E750" s="14"/>
    </row>
    <row r="751" spans="1:5" ht="15">
      <c r="A751" s="5"/>
      <c r="B751" s="4"/>
      <c r="C751" s="14"/>
      <c r="D751" s="14"/>
      <c r="E751" s="14"/>
    </row>
    <row r="752" spans="1:5" ht="15">
      <c r="A752" s="5"/>
      <c r="B752" s="4"/>
      <c r="C752" s="14"/>
      <c r="D752" s="14"/>
      <c r="E752" s="14"/>
    </row>
    <row r="753" spans="1:5" ht="15">
      <c r="A753" s="5"/>
      <c r="B753" s="4"/>
      <c r="C753" s="14"/>
      <c r="D753" s="14"/>
      <c r="E753" s="14"/>
    </row>
    <row r="754" spans="1:5" ht="15">
      <c r="A754" s="5"/>
      <c r="B754" s="4"/>
      <c r="C754" s="14"/>
      <c r="D754" s="14"/>
      <c r="E754" s="14"/>
    </row>
    <row r="755" spans="1:5" ht="15">
      <c r="A755" s="5"/>
      <c r="B755" s="4"/>
      <c r="C755" s="14"/>
      <c r="D755" s="14"/>
      <c r="E755" s="14"/>
    </row>
    <row r="756" spans="1:5" ht="15">
      <c r="A756" s="5"/>
      <c r="B756" s="4"/>
      <c r="C756" s="14"/>
      <c r="D756" s="14"/>
      <c r="E756" s="14"/>
    </row>
    <row r="757" spans="1:5" ht="15">
      <c r="A757" s="5"/>
      <c r="B757" s="4"/>
      <c r="C757" s="14"/>
      <c r="D757" s="14"/>
      <c r="E757" s="14"/>
    </row>
    <row r="758" spans="1:5" ht="15">
      <c r="A758" s="5"/>
      <c r="B758" s="4"/>
      <c r="C758" s="14"/>
      <c r="D758" s="14"/>
      <c r="E758" s="14"/>
    </row>
    <row r="759" spans="1:5" ht="15">
      <c r="A759" s="5"/>
      <c r="B759" s="4"/>
      <c r="C759" s="14"/>
      <c r="D759" s="14"/>
      <c r="E759" s="14"/>
    </row>
    <row r="760" spans="1:5" ht="15">
      <c r="A760" s="5"/>
      <c r="B760" s="4"/>
      <c r="C760" s="14"/>
      <c r="D760" s="14"/>
      <c r="E760" s="14"/>
    </row>
    <row r="761" spans="1:5" ht="15">
      <c r="A761" s="5"/>
      <c r="B761" s="4"/>
      <c r="C761" s="14"/>
      <c r="D761" s="14"/>
      <c r="E761" s="14"/>
    </row>
    <row r="762" spans="1:5" ht="15">
      <c r="A762" s="5"/>
      <c r="B762" s="4"/>
      <c r="C762" s="14"/>
      <c r="D762" s="14"/>
      <c r="E762" s="14"/>
    </row>
    <row r="763" spans="1:5" ht="15">
      <c r="A763" s="5"/>
      <c r="B763" s="4"/>
      <c r="C763" s="14"/>
      <c r="D763" s="14"/>
      <c r="E763" s="14"/>
    </row>
    <row r="764" spans="1:5" ht="15">
      <c r="A764" s="5"/>
      <c r="B764" s="4"/>
      <c r="C764" s="14"/>
      <c r="D764" s="14"/>
      <c r="E764" s="14"/>
    </row>
    <row r="765" spans="1:5" ht="15">
      <c r="A765" s="5"/>
      <c r="B765" s="4"/>
      <c r="C765" s="14"/>
      <c r="D765" s="14"/>
      <c r="E765" s="14"/>
    </row>
    <row r="766" spans="1:5" ht="15">
      <c r="A766" s="5"/>
      <c r="B766" s="4"/>
      <c r="C766" s="14"/>
      <c r="D766" s="14"/>
      <c r="E766" s="14"/>
    </row>
    <row r="767" spans="1:5" ht="15">
      <c r="A767" s="5"/>
      <c r="B767" s="4"/>
      <c r="C767" s="14"/>
      <c r="D767" s="14"/>
      <c r="E767" s="14"/>
    </row>
    <row r="768" spans="1:5" ht="15">
      <c r="A768" s="5"/>
      <c r="B768" s="4"/>
      <c r="C768" s="14"/>
      <c r="D768" s="14"/>
      <c r="E768" s="14"/>
    </row>
    <row r="769" spans="1:5" ht="15">
      <c r="A769" s="5"/>
      <c r="B769" s="4"/>
      <c r="C769" s="14"/>
      <c r="D769" s="14"/>
      <c r="E769" s="14"/>
    </row>
    <row r="770" spans="1:5" ht="15">
      <c r="A770" s="5"/>
      <c r="B770" s="4"/>
      <c r="C770" s="14"/>
      <c r="D770" s="14"/>
      <c r="E770" s="14"/>
    </row>
    <row r="771" spans="1:5" ht="15">
      <c r="A771" s="5"/>
      <c r="B771" s="4"/>
      <c r="C771" s="14"/>
      <c r="D771" s="14"/>
      <c r="E771" s="14"/>
    </row>
    <row r="772" spans="1:5" ht="15">
      <c r="A772" s="5"/>
      <c r="B772" s="4"/>
      <c r="C772" s="14"/>
      <c r="D772" s="14"/>
      <c r="E772" s="14"/>
    </row>
    <row r="773" spans="1:5" ht="15">
      <c r="A773" s="5"/>
      <c r="B773" s="4"/>
      <c r="C773" s="14"/>
      <c r="D773" s="14"/>
      <c r="E773" s="14"/>
    </row>
    <row r="774" spans="1:5" ht="15">
      <c r="A774" s="5"/>
      <c r="B774" s="4"/>
      <c r="C774" s="14"/>
      <c r="D774" s="14"/>
      <c r="E774" s="14"/>
    </row>
    <row r="775" spans="1:5" ht="15">
      <c r="A775" s="5"/>
      <c r="B775" s="4"/>
      <c r="C775" s="14"/>
      <c r="D775" s="14"/>
      <c r="E775" s="14"/>
    </row>
    <row r="776" spans="1:5" ht="15">
      <c r="A776" s="5"/>
      <c r="B776" s="4"/>
      <c r="C776" s="14"/>
      <c r="D776" s="14"/>
      <c r="E776" s="14"/>
    </row>
    <row r="777" spans="1:5" ht="15">
      <c r="A777" s="5"/>
      <c r="B777" s="4"/>
      <c r="C777" s="14"/>
      <c r="D777" s="14"/>
      <c r="E777" s="14"/>
    </row>
    <row r="778" spans="1:5" ht="15">
      <c r="A778" s="5"/>
      <c r="B778" s="4"/>
      <c r="C778" s="14"/>
      <c r="D778" s="14"/>
      <c r="E778" s="14"/>
    </row>
    <row r="779" spans="1:5" ht="15">
      <c r="A779" s="5"/>
      <c r="B779" s="4"/>
      <c r="C779" s="14"/>
      <c r="D779" s="14"/>
      <c r="E779" s="14"/>
    </row>
    <row r="780" spans="1:5" ht="15">
      <c r="A780" s="5"/>
      <c r="B780" s="4"/>
      <c r="C780" s="14"/>
      <c r="D780" s="14"/>
      <c r="E780" s="14"/>
    </row>
    <row r="781" spans="1:5" ht="15">
      <c r="A781" s="5"/>
      <c r="B781" s="4"/>
      <c r="C781" s="14"/>
      <c r="D781" s="14"/>
      <c r="E781" s="14"/>
    </row>
    <row r="782" spans="1:5" ht="15">
      <c r="A782" s="5"/>
      <c r="B782" s="4"/>
      <c r="C782" s="14"/>
      <c r="D782" s="14"/>
      <c r="E782" s="14"/>
    </row>
    <row r="783" spans="1:5" ht="15">
      <c r="A783" s="5"/>
      <c r="B783" s="4"/>
      <c r="C783" s="14"/>
      <c r="D783" s="14"/>
      <c r="E783" s="14"/>
    </row>
    <row r="784" spans="1:5" ht="15">
      <c r="A784" s="5"/>
      <c r="B784" s="4"/>
      <c r="C784" s="14"/>
      <c r="D784" s="14"/>
      <c r="E784" s="14"/>
    </row>
    <row r="785" spans="1:5" ht="15">
      <c r="A785" s="5"/>
      <c r="B785" s="4"/>
      <c r="C785" s="14"/>
      <c r="D785" s="14"/>
      <c r="E785" s="14"/>
    </row>
    <row r="786" spans="1:5" ht="15">
      <c r="A786" s="5"/>
      <c r="B786" s="4"/>
      <c r="C786" s="14"/>
      <c r="D786" s="14"/>
      <c r="E786" s="14"/>
    </row>
    <row r="787" spans="1:5" ht="15">
      <c r="A787" s="5"/>
      <c r="B787" s="4"/>
      <c r="C787" s="14"/>
      <c r="D787" s="14"/>
      <c r="E787" s="14"/>
    </row>
    <row r="788" spans="1:5" ht="15">
      <c r="A788" s="5"/>
      <c r="B788" s="4"/>
      <c r="C788" s="14"/>
      <c r="D788" s="14"/>
      <c r="E788" s="14"/>
    </row>
    <row r="789" spans="1:5" ht="15">
      <c r="A789" s="5"/>
      <c r="B789" s="4"/>
      <c r="C789" s="14"/>
      <c r="D789" s="14"/>
      <c r="E789" s="14"/>
    </row>
    <row r="790" spans="1:5" ht="15">
      <c r="A790" s="5"/>
      <c r="B790" s="4"/>
      <c r="C790" s="14"/>
      <c r="D790" s="14"/>
      <c r="E790" s="14"/>
    </row>
    <row r="791" spans="1:5" ht="15">
      <c r="A791" s="5"/>
      <c r="B791" s="4"/>
      <c r="C791" s="14"/>
      <c r="D791" s="14"/>
      <c r="E791" s="14"/>
    </row>
    <row r="792" spans="1:5" ht="15">
      <c r="A792" s="5"/>
      <c r="B792" s="4"/>
      <c r="C792" s="14"/>
      <c r="D792" s="14"/>
      <c r="E792" s="14"/>
    </row>
    <row r="793" spans="1:5" ht="15">
      <c r="A793" s="5"/>
      <c r="B793" s="4"/>
      <c r="C793" s="14"/>
      <c r="D793" s="14"/>
      <c r="E793" s="14"/>
    </row>
    <row r="794" spans="1:5" ht="15">
      <c r="A794" s="5"/>
      <c r="B794" s="4"/>
      <c r="C794" s="14"/>
      <c r="D794" s="14"/>
      <c r="E794" s="14"/>
    </row>
    <row r="795" spans="1:5" ht="15">
      <c r="A795" s="5"/>
      <c r="B795" s="4"/>
      <c r="C795" s="14"/>
      <c r="D795" s="14"/>
      <c r="E795" s="14"/>
    </row>
    <row r="796" spans="1:5" ht="15">
      <c r="A796" s="5"/>
      <c r="B796" s="4"/>
      <c r="C796" s="14"/>
      <c r="D796" s="14"/>
      <c r="E796" s="14"/>
    </row>
    <row r="797" spans="1:5" ht="15">
      <c r="A797" s="5"/>
      <c r="B797" s="4"/>
      <c r="C797" s="14"/>
      <c r="D797" s="14"/>
      <c r="E797" s="14"/>
    </row>
    <row r="798" spans="1:5" ht="15">
      <c r="A798" s="5"/>
      <c r="B798" s="4"/>
      <c r="C798" s="14"/>
      <c r="D798" s="14"/>
      <c r="E798" s="14"/>
    </row>
    <row r="799" spans="1:5" ht="15">
      <c r="A799" s="5"/>
      <c r="B799" s="4"/>
      <c r="C799" s="14"/>
      <c r="D799" s="14"/>
      <c r="E799" s="14"/>
    </row>
    <row r="800" spans="1:5" ht="15">
      <c r="A800" s="5"/>
      <c r="B800" s="4"/>
      <c r="C800" s="14"/>
      <c r="D800" s="14"/>
      <c r="E800" s="14"/>
    </row>
    <row r="801" spans="1:5" ht="15">
      <c r="A801" s="5"/>
      <c r="B801" s="4"/>
      <c r="C801" s="14"/>
      <c r="D801" s="14"/>
      <c r="E801" s="14"/>
    </row>
    <row r="802" spans="1:5" ht="15">
      <c r="A802" s="5"/>
      <c r="B802" s="4"/>
      <c r="C802" s="14"/>
      <c r="D802" s="14"/>
      <c r="E802" s="14"/>
    </row>
    <row r="803" spans="1:5" ht="15">
      <c r="A803" s="5"/>
      <c r="B803" s="4"/>
      <c r="C803" s="14"/>
      <c r="D803" s="14"/>
      <c r="E803" s="14"/>
    </row>
    <row r="804" spans="1:5" ht="15">
      <c r="A804" s="5"/>
      <c r="B804" s="4"/>
      <c r="C804" s="14"/>
      <c r="D804" s="14"/>
      <c r="E804" s="14"/>
    </row>
    <row r="805" spans="1:5" ht="15">
      <c r="A805" s="5"/>
      <c r="B805" s="4"/>
      <c r="C805" s="14"/>
      <c r="D805" s="14"/>
      <c r="E805" s="14"/>
    </row>
    <row r="806" spans="1:5" ht="15">
      <c r="A806" s="5"/>
      <c r="B806" s="4"/>
      <c r="C806" s="14"/>
      <c r="D806" s="14"/>
      <c r="E806" s="14"/>
    </row>
    <row r="807" spans="1:5" ht="15">
      <c r="A807" s="5"/>
      <c r="B807" s="4"/>
      <c r="C807" s="14"/>
      <c r="D807" s="14"/>
      <c r="E807" s="14"/>
    </row>
    <row r="808" spans="1:5" ht="15">
      <c r="A808" s="5"/>
      <c r="B808" s="4"/>
      <c r="C808" s="14"/>
      <c r="D808" s="14"/>
      <c r="E808" s="14"/>
    </row>
    <row r="809" spans="1:5" ht="15">
      <c r="A809" s="5"/>
      <c r="B809" s="4"/>
      <c r="C809" s="14"/>
      <c r="D809" s="14"/>
      <c r="E809" s="14"/>
    </row>
    <row r="810" spans="1:5" ht="15">
      <c r="A810" s="5"/>
      <c r="B810" s="4"/>
      <c r="C810" s="14"/>
      <c r="D810" s="14"/>
      <c r="E810" s="14"/>
    </row>
    <row r="811" spans="1:5" ht="15">
      <c r="A811" s="5"/>
      <c r="B811" s="4"/>
      <c r="C811" s="14"/>
      <c r="D811" s="14"/>
      <c r="E811" s="14"/>
    </row>
    <row r="812" spans="1:5" ht="15">
      <c r="A812" s="5"/>
      <c r="B812" s="4"/>
      <c r="C812" s="14"/>
      <c r="D812" s="14"/>
      <c r="E812" s="14"/>
    </row>
    <row r="813" spans="1:5" ht="15">
      <c r="A813" s="5"/>
      <c r="B813" s="4"/>
      <c r="C813" s="14"/>
      <c r="D813" s="14"/>
      <c r="E813" s="14"/>
    </row>
    <row r="814" spans="1:5" ht="15">
      <c r="A814" s="5"/>
      <c r="B814" s="4"/>
      <c r="C814" s="14"/>
      <c r="D814" s="14"/>
      <c r="E814" s="14"/>
    </row>
    <row r="815" spans="1:5" ht="15">
      <c r="A815" s="5"/>
      <c r="B815" s="4"/>
      <c r="C815" s="14"/>
      <c r="D815" s="14"/>
      <c r="E815" s="14"/>
    </row>
    <row r="816" spans="1:5" ht="15">
      <c r="A816" s="5"/>
      <c r="B816" s="4"/>
      <c r="C816" s="14"/>
      <c r="D816" s="14"/>
      <c r="E816" s="14"/>
    </row>
    <row r="817" spans="1:5" ht="15">
      <c r="A817" s="5"/>
      <c r="B817" s="4"/>
      <c r="C817" s="14"/>
      <c r="D817" s="14"/>
      <c r="E817" s="14"/>
    </row>
    <row r="818" spans="1:5" ht="15">
      <c r="A818" s="5"/>
      <c r="B818" s="4"/>
      <c r="C818" s="14"/>
      <c r="D818" s="14"/>
      <c r="E818" s="14"/>
    </row>
    <row r="819" spans="1:5" ht="15">
      <c r="A819" s="5"/>
      <c r="B819" s="4"/>
      <c r="C819" s="14"/>
      <c r="D819" s="14"/>
      <c r="E819" s="14"/>
    </row>
    <row r="820" spans="1:5" ht="15">
      <c r="A820" s="5"/>
      <c r="B820" s="4"/>
      <c r="C820" s="14"/>
      <c r="D820" s="14"/>
      <c r="E820" s="14"/>
    </row>
    <row r="821" spans="1:5" ht="15">
      <c r="A821" s="5"/>
      <c r="B821" s="4"/>
      <c r="C821" s="14"/>
      <c r="D821" s="14"/>
      <c r="E821" s="14"/>
    </row>
    <row r="822" spans="1:5" ht="15">
      <c r="A822" s="5"/>
      <c r="B822" s="4"/>
      <c r="C822" s="14"/>
      <c r="D822" s="14"/>
      <c r="E822" s="14"/>
    </row>
    <row r="823" spans="1:5" ht="15">
      <c r="A823" s="5"/>
      <c r="B823" s="4"/>
      <c r="C823" s="14"/>
      <c r="D823" s="14"/>
      <c r="E823" s="14"/>
    </row>
    <row r="824" spans="1:5" ht="15">
      <c r="A824" s="5"/>
      <c r="B824" s="4"/>
      <c r="C824" s="14"/>
      <c r="D824" s="14"/>
      <c r="E824" s="14"/>
    </row>
    <row r="825" spans="1:5" ht="15">
      <c r="A825" s="5"/>
      <c r="B825" s="4"/>
      <c r="C825" s="14"/>
      <c r="D825" s="14"/>
      <c r="E825" s="14"/>
    </row>
    <row r="826" spans="1:5" ht="15">
      <c r="A826" s="5"/>
      <c r="B826" s="4"/>
      <c r="C826" s="14"/>
      <c r="D826" s="14"/>
      <c r="E826" s="14"/>
    </row>
    <row r="827" spans="1:5" ht="15">
      <c r="A827" s="5"/>
      <c r="B827" s="4"/>
      <c r="C827" s="14"/>
      <c r="D827" s="14"/>
      <c r="E827" s="14"/>
    </row>
    <row r="828" spans="1:5" ht="15">
      <c r="A828" s="5"/>
      <c r="B828" s="4"/>
      <c r="C828" s="14"/>
      <c r="D828" s="14"/>
      <c r="E828" s="14"/>
    </row>
    <row r="829" spans="1:5" ht="15">
      <c r="A829" s="5"/>
      <c r="B829" s="4"/>
      <c r="C829" s="14"/>
      <c r="D829" s="14"/>
      <c r="E829" s="14"/>
    </row>
    <row r="830" spans="1:5" ht="15">
      <c r="A830" s="5"/>
      <c r="B830" s="4"/>
      <c r="C830" s="14"/>
      <c r="D830" s="14"/>
      <c r="E830" s="14"/>
    </row>
    <row r="831" spans="1:5" ht="15">
      <c r="A831" s="5"/>
      <c r="B831" s="4"/>
      <c r="C831" s="14"/>
      <c r="D831" s="14"/>
      <c r="E831" s="14"/>
    </row>
    <row r="832" spans="1:5" ht="15">
      <c r="A832" s="5"/>
      <c r="B832" s="4"/>
      <c r="C832" s="14"/>
      <c r="D832" s="14"/>
      <c r="E832" s="14"/>
    </row>
    <row r="833" spans="1:5" ht="15">
      <c r="A833" s="5"/>
      <c r="B833" s="4"/>
      <c r="C833" s="14"/>
      <c r="D833" s="14"/>
      <c r="E833" s="14"/>
    </row>
    <row r="834" spans="1:5" ht="15">
      <c r="A834" s="5"/>
      <c r="B834" s="4"/>
      <c r="C834" s="14"/>
      <c r="D834" s="14"/>
      <c r="E834" s="14"/>
    </row>
    <row r="835" spans="1:5" ht="15">
      <c r="A835" s="5"/>
      <c r="B835" s="4"/>
      <c r="C835" s="14"/>
      <c r="D835" s="14"/>
      <c r="E835" s="14"/>
    </row>
    <row r="836" spans="1:5" ht="15">
      <c r="A836" s="5"/>
      <c r="B836" s="4"/>
      <c r="C836" s="14"/>
      <c r="D836" s="14"/>
      <c r="E836" s="14"/>
    </row>
    <row r="837" spans="1:5" ht="15">
      <c r="A837" s="5"/>
      <c r="B837" s="4"/>
      <c r="C837" s="14"/>
      <c r="D837" s="14"/>
      <c r="E837" s="14"/>
    </row>
    <row r="838" spans="1:5" ht="15">
      <c r="A838" s="5"/>
      <c r="B838" s="4"/>
      <c r="C838" s="14"/>
      <c r="D838" s="14"/>
      <c r="E838" s="14"/>
    </row>
    <row r="839" spans="1:5" ht="15">
      <c r="A839" s="5"/>
      <c r="B839" s="4"/>
      <c r="C839" s="14"/>
      <c r="D839" s="14"/>
      <c r="E839" s="14"/>
    </row>
    <row r="840" spans="1:5" ht="15">
      <c r="A840" s="5"/>
      <c r="B840" s="4"/>
      <c r="C840" s="14"/>
      <c r="D840" s="14"/>
      <c r="E840" s="14"/>
    </row>
    <row r="841" spans="1:5" ht="15">
      <c r="A841" s="5"/>
      <c r="B841" s="4"/>
      <c r="C841" s="14"/>
      <c r="D841" s="14"/>
      <c r="E841" s="14"/>
    </row>
    <row r="842" spans="1:5" ht="15">
      <c r="A842" s="5"/>
      <c r="B842" s="4"/>
      <c r="C842" s="14"/>
      <c r="D842" s="14"/>
      <c r="E842" s="14"/>
    </row>
    <row r="843" spans="1:5" ht="15">
      <c r="A843" s="5"/>
      <c r="B843" s="4"/>
      <c r="C843" s="14"/>
      <c r="D843" s="14"/>
      <c r="E843" s="14"/>
    </row>
    <row r="844" spans="1:5" ht="15">
      <c r="A844" s="5"/>
      <c r="B844" s="4"/>
      <c r="C844" s="14"/>
      <c r="D844" s="14"/>
      <c r="E844" s="14"/>
    </row>
    <row r="845" spans="1:5" ht="15">
      <c r="A845" s="5"/>
      <c r="B845" s="4"/>
      <c r="C845" s="14"/>
      <c r="D845" s="14"/>
      <c r="E845" s="14"/>
    </row>
    <row r="846" spans="1:5" ht="15">
      <c r="A846" s="5"/>
      <c r="B846" s="4"/>
      <c r="C846" s="14"/>
      <c r="D846" s="14"/>
      <c r="E846" s="14"/>
    </row>
    <row r="847" spans="1:5" ht="15">
      <c r="A847" s="5"/>
      <c r="B847" s="4"/>
      <c r="C847" s="14"/>
      <c r="D847" s="14"/>
      <c r="E847" s="14"/>
    </row>
    <row r="848" spans="1:5" ht="15">
      <c r="A848" s="5"/>
      <c r="B848" s="4"/>
      <c r="C848" s="14"/>
      <c r="D848" s="14"/>
      <c r="E848" s="14"/>
    </row>
    <row r="849" spans="1:5" ht="15">
      <c r="A849" s="5"/>
      <c r="B849" s="4"/>
      <c r="C849" s="14"/>
      <c r="D849" s="14"/>
      <c r="E849" s="14"/>
    </row>
    <row r="850" spans="1:5" ht="15">
      <c r="A850" s="5"/>
      <c r="B850" s="4"/>
      <c r="C850" s="14"/>
      <c r="D850" s="14"/>
      <c r="E850" s="14"/>
    </row>
    <row r="851" spans="1:5" ht="15">
      <c r="A851" s="5"/>
      <c r="B851" s="4"/>
      <c r="C851" s="14"/>
      <c r="D851" s="14"/>
      <c r="E851" s="14"/>
    </row>
    <row r="852" spans="1:5" ht="15">
      <c r="A852" s="5"/>
      <c r="B852" s="4"/>
      <c r="C852" s="14"/>
      <c r="D852" s="14"/>
      <c r="E852" s="14"/>
    </row>
    <row r="853" spans="1:5" ht="15">
      <c r="A853" s="5"/>
      <c r="B853" s="4"/>
      <c r="C853" s="14"/>
      <c r="D853" s="14"/>
      <c r="E853" s="14"/>
    </row>
    <row r="854" spans="1:5" ht="15">
      <c r="A854" s="5"/>
      <c r="B854" s="4"/>
      <c r="C854" s="14"/>
      <c r="D854" s="14"/>
      <c r="E854" s="14"/>
    </row>
    <row r="855" spans="1:5" ht="15">
      <c r="A855" s="5"/>
      <c r="B855" s="4"/>
      <c r="C855" s="14"/>
      <c r="D855" s="14"/>
      <c r="E855" s="14"/>
    </row>
    <row r="856" spans="1:5" ht="15">
      <c r="A856" s="5"/>
      <c r="B856" s="4"/>
      <c r="C856" s="14"/>
      <c r="D856" s="14"/>
      <c r="E856" s="14"/>
    </row>
    <row r="857" spans="1:5" ht="15">
      <c r="A857" s="5"/>
      <c r="B857" s="4"/>
      <c r="C857" s="14"/>
      <c r="D857" s="14"/>
      <c r="E857" s="14"/>
    </row>
    <row r="858" spans="1:5" ht="15">
      <c r="A858" s="5"/>
      <c r="B858" s="4"/>
      <c r="C858" s="14"/>
      <c r="D858" s="14"/>
      <c r="E858" s="14"/>
    </row>
    <row r="859" spans="1:5" ht="15">
      <c r="A859" s="5"/>
      <c r="B859" s="4"/>
      <c r="C859" s="14"/>
      <c r="D859" s="14"/>
      <c r="E859" s="14"/>
    </row>
    <row r="860" spans="1:5" ht="15">
      <c r="A860" s="5"/>
      <c r="B860" s="4"/>
      <c r="C860" s="14"/>
      <c r="D860" s="14"/>
      <c r="E860" s="14"/>
    </row>
    <row r="861" spans="1:5" ht="15">
      <c r="A861" s="5"/>
      <c r="B861" s="4"/>
      <c r="C861" s="14"/>
      <c r="D861" s="14"/>
      <c r="E861" s="14"/>
    </row>
    <row r="862" spans="1:5" ht="15">
      <c r="A862" s="5"/>
      <c r="B862" s="4"/>
      <c r="C862" s="14"/>
      <c r="D862" s="14"/>
      <c r="E862" s="14"/>
    </row>
    <row r="863" spans="1:5" ht="15">
      <c r="A863" s="5"/>
      <c r="B863" s="4"/>
      <c r="C863" s="14"/>
      <c r="D863" s="14"/>
      <c r="E863" s="14"/>
    </row>
    <row r="864" spans="1:5" ht="15">
      <c r="A864" s="5"/>
      <c r="B864" s="4"/>
      <c r="C864" s="14"/>
      <c r="D864" s="14"/>
      <c r="E864" s="14"/>
    </row>
    <row r="865" spans="1:5" ht="15">
      <c r="A865" s="5"/>
      <c r="B865" s="4"/>
      <c r="C865" s="14"/>
      <c r="D865" s="14"/>
      <c r="E865" s="14"/>
    </row>
    <row r="866" spans="1:5" ht="15">
      <c r="A866" s="5"/>
      <c r="B866" s="4"/>
      <c r="C866" s="14"/>
      <c r="D866" s="14"/>
      <c r="E866" s="14"/>
    </row>
    <row r="867" spans="1:5" ht="15">
      <c r="A867" s="5"/>
      <c r="B867" s="4"/>
      <c r="C867" s="14"/>
      <c r="D867" s="14"/>
      <c r="E867" s="14"/>
    </row>
    <row r="868" spans="1:5" ht="15">
      <c r="A868" s="5"/>
      <c r="B868" s="4"/>
      <c r="C868" s="14"/>
      <c r="D868" s="14"/>
      <c r="E868" s="14"/>
    </row>
    <row r="869" spans="1:5" ht="15">
      <c r="A869" s="5"/>
      <c r="B869" s="4"/>
      <c r="C869" s="14"/>
      <c r="D869" s="14"/>
      <c r="E869" s="14"/>
    </row>
    <row r="870" spans="1:5" ht="15">
      <c r="A870" s="5"/>
      <c r="B870" s="4"/>
      <c r="C870" s="14"/>
      <c r="D870" s="14"/>
      <c r="E870" s="14"/>
    </row>
    <row r="871" spans="1:5" ht="15">
      <c r="A871" s="5"/>
      <c r="B871" s="4"/>
      <c r="C871" s="14"/>
      <c r="D871" s="14"/>
      <c r="E871" s="14"/>
    </row>
    <row r="872" spans="1:5" ht="15">
      <c r="A872" s="5"/>
      <c r="B872" s="4"/>
      <c r="C872" s="14"/>
      <c r="D872" s="14"/>
      <c r="E872" s="14"/>
    </row>
    <row r="873" spans="1:5" ht="15">
      <c r="A873" s="5"/>
      <c r="B873" s="4"/>
      <c r="C873" s="14"/>
      <c r="D873" s="14"/>
      <c r="E873" s="14"/>
    </row>
    <row r="874" spans="1:5" ht="15">
      <c r="A874" s="5"/>
      <c r="B874" s="4"/>
      <c r="C874" s="14"/>
      <c r="D874" s="14"/>
      <c r="E874" s="14"/>
    </row>
    <row r="875" spans="1:5" ht="15">
      <c r="A875" s="5"/>
      <c r="B875" s="4"/>
      <c r="C875" s="14"/>
      <c r="D875" s="14"/>
      <c r="E875" s="14"/>
    </row>
    <row r="876" spans="1:5" ht="15">
      <c r="A876" s="5"/>
      <c r="B876" s="4"/>
      <c r="C876" s="14"/>
      <c r="D876" s="14"/>
      <c r="E876" s="14"/>
    </row>
    <row r="877" spans="1:5" ht="15">
      <c r="A877" s="5"/>
      <c r="B877" s="4"/>
      <c r="C877" s="14"/>
      <c r="D877" s="14"/>
      <c r="E877" s="14"/>
    </row>
    <row r="878" spans="1:5" ht="15">
      <c r="A878" s="5"/>
      <c r="B878" s="4"/>
      <c r="C878" s="14"/>
      <c r="D878" s="14"/>
      <c r="E878" s="14"/>
    </row>
    <row r="879" spans="1:5" ht="15">
      <c r="A879" s="5"/>
      <c r="B879" s="4"/>
      <c r="C879" s="14"/>
      <c r="D879" s="14"/>
      <c r="E879" s="14"/>
    </row>
    <row r="880" spans="1:5" ht="15">
      <c r="A880" s="5"/>
      <c r="B880" s="4"/>
      <c r="C880" s="14"/>
      <c r="D880" s="14"/>
      <c r="E880" s="14"/>
    </row>
    <row r="881" spans="1:5" ht="15">
      <c r="A881" s="5"/>
      <c r="B881" s="4"/>
      <c r="C881" s="14"/>
      <c r="D881" s="14"/>
      <c r="E881" s="14"/>
    </row>
    <row r="882" spans="1:5" ht="15">
      <c r="A882" s="5"/>
      <c r="B882" s="4"/>
      <c r="C882" s="14"/>
      <c r="D882" s="14"/>
      <c r="E882" s="14"/>
    </row>
    <row r="883" spans="1:5" ht="15">
      <c r="A883" s="5"/>
      <c r="B883" s="4"/>
      <c r="C883" s="14"/>
      <c r="D883" s="14"/>
      <c r="E883" s="14"/>
    </row>
    <row r="884" spans="1:5" ht="15">
      <c r="A884" s="5"/>
      <c r="B884" s="4"/>
      <c r="C884" s="14"/>
      <c r="D884" s="14"/>
      <c r="E884" s="14"/>
    </row>
    <row r="885" spans="1:5" ht="15">
      <c r="A885" s="5"/>
      <c r="B885" s="4"/>
      <c r="C885" s="14"/>
      <c r="D885" s="14"/>
      <c r="E885" s="14"/>
    </row>
    <row r="886" spans="1:5" ht="15">
      <c r="A886" s="5"/>
      <c r="B886" s="4"/>
      <c r="C886" s="14"/>
      <c r="D886" s="14"/>
      <c r="E886" s="14"/>
    </row>
    <row r="887" spans="1:5" ht="15">
      <c r="A887" s="5"/>
      <c r="B887" s="4"/>
      <c r="C887" s="14"/>
      <c r="D887" s="14"/>
      <c r="E887" s="14"/>
    </row>
    <row r="888" spans="1:5" ht="15">
      <c r="A888" s="5"/>
      <c r="B888" s="4"/>
      <c r="C888" s="14"/>
      <c r="D888" s="14"/>
      <c r="E888" s="14"/>
    </row>
    <row r="889" spans="1:5" ht="15">
      <c r="A889" s="5"/>
      <c r="B889" s="4"/>
      <c r="C889" s="14"/>
      <c r="D889" s="14"/>
      <c r="E889" s="14"/>
    </row>
    <row r="890" spans="1:5" ht="15">
      <c r="A890" s="5"/>
      <c r="B890" s="4"/>
      <c r="C890" s="14"/>
      <c r="D890" s="14"/>
      <c r="E890" s="14"/>
    </row>
    <row r="891" spans="1:5" ht="15">
      <c r="A891" s="5"/>
      <c r="B891" s="4"/>
      <c r="C891" s="14"/>
      <c r="D891" s="14"/>
      <c r="E891" s="14"/>
    </row>
    <row r="892" spans="1:5" ht="15">
      <c r="A892" s="5"/>
      <c r="B892" s="4"/>
      <c r="C892" s="14"/>
      <c r="D892" s="14"/>
      <c r="E892" s="14"/>
    </row>
    <row r="893" spans="1:5" ht="15">
      <c r="A893" s="5"/>
      <c r="B893" s="4"/>
      <c r="C893" s="14"/>
      <c r="D893" s="14"/>
      <c r="E893" s="14"/>
    </row>
    <row r="894" spans="1:5" ht="15">
      <c r="A894" s="5"/>
      <c r="B894" s="4"/>
      <c r="C894" s="14"/>
      <c r="D894" s="14"/>
      <c r="E894" s="14"/>
    </row>
    <row r="895" spans="1:5" ht="15">
      <c r="A895" s="5"/>
      <c r="B895" s="4"/>
      <c r="C895" s="14"/>
      <c r="D895" s="14"/>
      <c r="E895" s="14"/>
    </row>
    <row r="896" spans="1:5" ht="15">
      <c r="A896" s="5"/>
      <c r="B896" s="4"/>
      <c r="C896" s="14"/>
      <c r="D896" s="14"/>
      <c r="E896" s="14"/>
    </row>
    <row r="897" spans="1:5" ht="15">
      <c r="A897" s="5"/>
      <c r="B897" s="4"/>
      <c r="C897" s="14"/>
      <c r="D897" s="14"/>
      <c r="E897" s="14"/>
    </row>
    <row r="898" spans="1:5" ht="15">
      <c r="A898" s="5"/>
      <c r="B898" s="4"/>
      <c r="C898" s="14"/>
      <c r="D898" s="14"/>
      <c r="E898" s="14"/>
    </row>
    <row r="899" spans="1:5" ht="15">
      <c r="A899" s="5"/>
      <c r="B899" s="4"/>
      <c r="C899" s="14"/>
      <c r="D899" s="14"/>
      <c r="E899" s="14"/>
    </row>
    <row r="900" spans="1:5" ht="15">
      <c r="A900" s="5"/>
      <c r="B900" s="4"/>
      <c r="C900" s="14"/>
      <c r="D900" s="14"/>
      <c r="E900" s="14"/>
    </row>
    <row r="901" spans="1:5" ht="15">
      <c r="A901" s="5"/>
      <c r="B901" s="4"/>
      <c r="C901" s="14"/>
      <c r="D901" s="14"/>
      <c r="E901" s="14"/>
    </row>
    <row r="902" spans="1:5" ht="15">
      <c r="A902" s="5"/>
      <c r="B902" s="4"/>
      <c r="C902" s="14"/>
      <c r="D902" s="14"/>
      <c r="E902" s="14"/>
    </row>
    <row r="903" spans="1:5" ht="15">
      <c r="A903" s="5"/>
      <c r="B903" s="4"/>
      <c r="C903" s="14"/>
      <c r="D903" s="14"/>
      <c r="E903" s="14"/>
    </row>
    <row r="904" spans="1:5" ht="15">
      <c r="A904" s="5"/>
      <c r="B904" s="4"/>
      <c r="C904" s="14"/>
      <c r="D904" s="14"/>
      <c r="E904" s="14"/>
    </row>
    <row r="905" spans="1:5" ht="15">
      <c r="A905" s="5"/>
      <c r="B905" s="4"/>
      <c r="C905" s="14"/>
      <c r="D905" s="14"/>
      <c r="E905" s="14"/>
    </row>
    <row r="906" spans="1:5" ht="15">
      <c r="A906" s="5"/>
      <c r="B906" s="4"/>
      <c r="C906" s="14"/>
      <c r="D906" s="14"/>
      <c r="E906" s="14"/>
    </row>
    <row r="907" spans="1:5" ht="15">
      <c r="A907" s="5"/>
      <c r="B907" s="4"/>
      <c r="C907" s="14"/>
      <c r="D907" s="14"/>
      <c r="E907" s="14"/>
    </row>
    <row r="908" spans="1:5" ht="15">
      <c r="A908" s="5"/>
      <c r="B908" s="4"/>
      <c r="C908" s="14"/>
      <c r="D908" s="14"/>
      <c r="E908" s="14"/>
    </row>
    <row r="909" spans="1:5" ht="15">
      <c r="A909" s="5"/>
      <c r="B909" s="4"/>
      <c r="C909" s="14"/>
      <c r="D909" s="14"/>
      <c r="E909" s="14"/>
    </row>
    <row r="910" spans="1:5" ht="15">
      <c r="A910" s="5"/>
      <c r="B910" s="4"/>
      <c r="C910" s="14"/>
      <c r="D910" s="14"/>
      <c r="E910" s="14"/>
    </row>
    <row r="911" spans="1:5" ht="15">
      <c r="A911" s="5"/>
      <c r="B911" s="4"/>
      <c r="C911" s="14"/>
      <c r="D911" s="14"/>
      <c r="E911" s="14"/>
    </row>
    <row r="912" spans="1:5" ht="15">
      <c r="A912" s="5"/>
      <c r="B912" s="4"/>
      <c r="C912" s="14"/>
      <c r="D912" s="14"/>
      <c r="E912" s="14"/>
    </row>
    <row r="913" spans="1:5" ht="15">
      <c r="A913" s="5"/>
      <c r="B913" s="4"/>
      <c r="C913" s="14"/>
      <c r="D913" s="14"/>
      <c r="E913" s="14"/>
    </row>
    <row r="914" spans="1:5" ht="15">
      <c r="A914" s="5"/>
      <c r="B914" s="4"/>
      <c r="C914" s="14"/>
      <c r="D914" s="14"/>
      <c r="E914" s="14"/>
    </row>
    <row r="915" spans="1:5" ht="15">
      <c r="A915" s="5"/>
      <c r="B915" s="4"/>
      <c r="C915" s="14"/>
      <c r="D915" s="14"/>
      <c r="E915" s="14"/>
    </row>
    <row r="916" spans="1:5" ht="15">
      <c r="A916" s="5"/>
      <c r="B916" s="4"/>
      <c r="C916" s="14"/>
      <c r="D916" s="14"/>
      <c r="E916" s="14"/>
    </row>
    <row r="917" spans="1:5" ht="15">
      <c r="A917" s="5"/>
      <c r="B917" s="4"/>
      <c r="C917" s="14"/>
      <c r="D917" s="14"/>
      <c r="E917" s="14"/>
    </row>
    <row r="918" spans="1:5" ht="15">
      <c r="A918" s="5"/>
      <c r="B918" s="4"/>
      <c r="C918" s="14"/>
      <c r="D918" s="14"/>
      <c r="E918" s="14"/>
    </row>
    <row r="919" spans="1:5" ht="15">
      <c r="A919" s="5"/>
      <c r="B919" s="4"/>
      <c r="C919" s="14"/>
      <c r="D919" s="14"/>
      <c r="E919" s="14"/>
    </row>
    <row r="920" spans="1:5" ht="15">
      <c r="A920" s="5"/>
      <c r="B920" s="4"/>
      <c r="C920" s="14"/>
      <c r="D920" s="14"/>
      <c r="E920" s="14"/>
    </row>
    <row r="921" spans="1:5" ht="15">
      <c r="A921" s="5"/>
      <c r="B921" s="4"/>
      <c r="C921" s="14"/>
      <c r="D921" s="14"/>
      <c r="E921" s="14"/>
    </row>
    <row r="922" spans="1:5" ht="15">
      <c r="A922" s="5"/>
      <c r="B922" s="4"/>
      <c r="C922" s="14"/>
      <c r="D922" s="14"/>
      <c r="E922" s="14"/>
    </row>
    <row r="923" spans="1:5" ht="15">
      <c r="A923" s="5"/>
      <c r="B923" s="4"/>
      <c r="C923" s="14"/>
      <c r="D923" s="14"/>
      <c r="E923" s="14"/>
    </row>
    <row r="924" spans="1:5" ht="15">
      <c r="A924" s="5"/>
      <c r="B924" s="4"/>
      <c r="C924" s="14"/>
      <c r="D924" s="14"/>
      <c r="E924" s="14"/>
    </row>
    <row r="925" spans="1:5" ht="15">
      <c r="A925" s="5"/>
      <c r="B925" s="4"/>
      <c r="C925" s="14"/>
      <c r="D925" s="14"/>
      <c r="E925" s="14"/>
    </row>
    <row r="926" spans="1:5" ht="15">
      <c r="A926" s="5"/>
      <c r="B926" s="4"/>
      <c r="C926" s="14"/>
      <c r="D926" s="14"/>
      <c r="E926" s="14"/>
    </row>
    <row r="927" spans="1:5" ht="15">
      <c r="A927" s="5"/>
      <c r="B927" s="4"/>
      <c r="C927" s="14"/>
      <c r="D927" s="14"/>
      <c r="E927" s="14"/>
    </row>
    <row r="928" spans="1:5" ht="15">
      <c r="A928" s="5"/>
      <c r="B928" s="4"/>
      <c r="C928" s="14"/>
      <c r="D928" s="14"/>
      <c r="E928" s="14"/>
    </row>
    <row r="929" spans="1:5" ht="15">
      <c r="A929" s="5"/>
      <c r="B929" s="4"/>
      <c r="C929" s="14"/>
      <c r="D929" s="14"/>
      <c r="E929" s="14"/>
    </row>
    <row r="930" spans="1:5" ht="15">
      <c r="A930" s="5"/>
      <c r="B930" s="4"/>
      <c r="C930" s="14"/>
      <c r="D930" s="14"/>
      <c r="E930" s="14"/>
    </row>
    <row r="931" spans="1:5" ht="15">
      <c r="A931" s="5"/>
      <c r="B931" s="4"/>
      <c r="C931" s="14"/>
      <c r="D931" s="14"/>
      <c r="E931" s="14"/>
    </row>
    <row r="932" spans="1:5" ht="15">
      <c r="A932" s="5"/>
      <c r="B932" s="4"/>
      <c r="C932" s="14"/>
      <c r="D932" s="14"/>
      <c r="E932" s="14"/>
    </row>
    <row r="933" spans="1:5" ht="15">
      <c r="A933" s="5"/>
      <c r="B933" s="4"/>
      <c r="C933" s="14"/>
      <c r="D933" s="14"/>
      <c r="E933" s="14"/>
    </row>
    <row r="934" spans="1:5" ht="15">
      <c r="A934" s="5"/>
      <c r="B934" s="4"/>
      <c r="C934" s="14"/>
      <c r="D934" s="14"/>
      <c r="E934" s="14"/>
    </row>
    <row r="935" spans="1:5" ht="15">
      <c r="A935" s="5"/>
      <c r="B935" s="4"/>
      <c r="C935" s="14"/>
      <c r="D935" s="14"/>
      <c r="E935" s="14"/>
    </row>
    <row r="936" spans="1:5" ht="15">
      <c r="A936" s="5"/>
      <c r="B936" s="4"/>
      <c r="C936" s="14"/>
      <c r="D936" s="14"/>
      <c r="E936" s="14"/>
    </row>
    <row r="937" spans="1:5" ht="15">
      <c r="A937" s="5"/>
      <c r="B937" s="4"/>
      <c r="C937" s="14"/>
      <c r="D937" s="14"/>
      <c r="E937" s="14"/>
    </row>
    <row r="938" spans="1:5" ht="15">
      <c r="A938" s="5"/>
      <c r="B938" s="4"/>
      <c r="C938" s="14"/>
      <c r="D938" s="14"/>
      <c r="E938" s="14"/>
    </row>
    <row r="939" spans="1:5" ht="15">
      <c r="A939" s="5"/>
      <c r="B939" s="4"/>
      <c r="C939" s="14"/>
      <c r="D939" s="14"/>
      <c r="E939" s="14"/>
    </row>
    <row r="940" spans="1:5" ht="15">
      <c r="A940" s="5"/>
      <c r="B940" s="4"/>
      <c r="C940" s="14"/>
      <c r="D940" s="14"/>
      <c r="E940" s="14"/>
    </row>
    <row r="941" spans="1:5" ht="15">
      <c r="A941" s="5"/>
      <c r="B941" s="4"/>
      <c r="C941" s="14"/>
      <c r="D941" s="14"/>
      <c r="E941" s="14"/>
    </row>
    <row r="942" spans="1:5" ht="15">
      <c r="A942" s="5"/>
      <c r="B942" s="4"/>
      <c r="C942" s="14"/>
      <c r="D942" s="14"/>
      <c r="E942" s="14"/>
    </row>
    <row r="943" spans="1:5" ht="15">
      <c r="A943" s="5"/>
      <c r="B943" s="4"/>
      <c r="C943" s="14"/>
      <c r="D943" s="14"/>
      <c r="E943" s="14"/>
    </row>
    <row r="944" spans="1:5" ht="15">
      <c r="A944" s="5"/>
      <c r="B944" s="4"/>
      <c r="C944" s="14"/>
      <c r="D944" s="14"/>
      <c r="E944" s="14"/>
    </row>
    <row r="945" spans="1:5" ht="15">
      <c r="A945" s="5"/>
      <c r="B945" s="4"/>
      <c r="C945" s="14"/>
      <c r="D945" s="14"/>
      <c r="E945" s="14"/>
    </row>
    <row r="946" spans="1:5" ht="15">
      <c r="A946" s="5"/>
      <c r="B946" s="4"/>
      <c r="C946" s="14"/>
      <c r="D946" s="14"/>
      <c r="E946" s="14"/>
    </row>
    <row r="947" spans="1:5" ht="15">
      <c r="A947" s="5"/>
      <c r="B947" s="4"/>
      <c r="C947" s="14"/>
      <c r="D947" s="14"/>
      <c r="E947" s="14"/>
    </row>
    <row r="948" spans="1:5" ht="15">
      <c r="A948" s="5"/>
      <c r="B948" s="4"/>
      <c r="C948" s="14"/>
      <c r="D948" s="14"/>
      <c r="E948" s="14"/>
    </row>
    <row r="949" spans="1:5" ht="15">
      <c r="A949" s="5"/>
      <c r="B949" s="4"/>
      <c r="C949" s="14"/>
      <c r="D949" s="14"/>
      <c r="E949" s="14"/>
    </row>
    <row r="950" spans="1:5" ht="15">
      <c r="A950" s="5"/>
      <c r="B950" s="4"/>
      <c r="C950" s="14"/>
      <c r="D950" s="14"/>
      <c r="E950" s="14"/>
    </row>
    <row r="951" spans="1:5" ht="15">
      <c r="A951" s="5"/>
      <c r="B951" s="4"/>
      <c r="C951" s="14"/>
      <c r="D951" s="14"/>
      <c r="E951" s="14"/>
    </row>
    <row r="952" spans="1:5" ht="15">
      <c r="A952" s="5"/>
      <c r="B952" s="4"/>
      <c r="C952" s="14"/>
      <c r="D952" s="14"/>
      <c r="E952" s="14"/>
    </row>
    <row r="953" spans="1:5" ht="15">
      <c r="A953" s="5"/>
      <c r="B953" s="4"/>
      <c r="C953" s="14"/>
      <c r="D953" s="14"/>
      <c r="E953" s="14"/>
    </row>
    <row r="954" spans="1:5" ht="15">
      <c r="A954" s="5"/>
      <c r="B954" s="4"/>
      <c r="C954" s="14"/>
      <c r="D954" s="14"/>
      <c r="E954" s="14"/>
    </row>
    <row r="955" spans="1:5" ht="15">
      <c r="A955" s="5"/>
      <c r="B955" s="4"/>
      <c r="C955" s="14"/>
      <c r="D955" s="14"/>
      <c r="E955" s="14"/>
    </row>
    <row r="956" spans="1:5" ht="15">
      <c r="A956" s="5"/>
      <c r="B956" s="4"/>
      <c r="C956" s="14"/>
      <c r="D956" s="14"/>
      <c r="E956" s="14"/>
    </row>
    <row r="957" spans="1:5" ht="15">
      <c r="A957" s="5"/>
      <c r="B957" s="4"/>
      <c r="C957" s="14"/>
      <c r="D957" s="14"/>
      <c r="E957" s="14"/>
    </row>
    <row r="958" spans="1:5" ht="15">
      <c r="A958" s="5"/>
      <c r="B958" s="4"/>
      <c r="C958" s="14"/>
      <c r="D958" s="14"/>
      <c r="E958" s="14"/>
    </row>
    <row r="959" spans="1:5" ht="15">
      <c r="A959" s="5"/>
      <c r="B959" s="4"/>
      <c r="C959" s="14"/>
      <c r="D959" s="14"/>
      <c r="E959" s="14"/>
    </row>
    <row r="960" spans="1:5" ht="15">
      <c r="A960" s="5"/>
      <c r="B960" s="4"/>
      <c r="C960" s="14"/>
      <c r="D960" s="14"/>
      <c r="E960" s="14"/>
    </row>
    <row r="961" spans="1:5" ht="15">
      <c r="A961" s="5"/>
      <c r="B961" s="4"/>
      <c r="C961" s="14"/>
      <c r="D961" s="14"/>
      <c r="E961" s="14"/>
    </row>
    <row r="962" spans="1:5" ht="15">
      <c r="A962" s="5"/>
      <c r="B962" s="4"/>
      <c r="C962" s="14"/>
      <c r="D962" s="14"/>
      <c r="E962" s="14"/>
    </row>
    <row r="963" spans="1:5" ht="15">
      <c r="A963" s="5"/>
      <c r="B963" s="4"/>
      <c r="C963" s="14"/>
      <c r="D963" s="14"/>
      <c r="E963" s="14"/>
    </row>
    <row r="964" spans="1:5" ht="15">
      <c r="A964" s="5"/>
      <c r="B964" s="4"/>
      <c r="C964" s="14"/>
      <c r="D964" s="14"/>
      <c r="E964" s="14"/>
    </row>
    <row r="965" spans="1:5" ht="15">
      <c r="A965" s="5"/>
      <c r="B965" s="4"/>
      <c r="C965" s="14"/>
      <c r="D965" s="14"/>
      <c r="E965" s="14"/>
    </row>
    <row r="966" spans="1:5" ht="15">
      <c r="A966" s="5"/>
      <c r="B966" s="4"/>
      <c r="C966" s="14"/>
      <c r="D966" s="14"/>
      <c r="E966" s="14"/>
    </row>
    <row r="967" spans="1:5" ht="15">
      <c r="A967" s="5"/>
      <c r="B967" s="4"/>
      <c r="C967" s="14"/>
      <c r="D967" s="14"/>
      <c r="E967" s="14"/>
    </row>
    <row r="968" spans="1:5" ht="15">
      <c r="A968" s="5"/>
      <c r="B968" s="4"/>
      <c r="C968" s="14"/>
      <c r="D968" s="14"/>
      <c r="E968" s="14"/>
    </row>
    <row r="969" spans="1:5" ht="15">
      <c r="A969" s="5"/>
      <c r="B969" s="4"/>
      <c r="C969" s="14"/>
      <c r="D969" s="14"/>
      <c r="E969" s="14"/>
    </row>
    <row r="970" spans="1:5" ht="15">
      <c r="A970" s="5"/>
      <c r="B970" s="4"/>
      <c r="C970" s="14"/>
      <c r="D970" s="14"/>
      <c r="E970" s="14"/>
    </row>
    <row r="971" spans="1:5" ht="15">
      <c r="A971" s="5"/>
      <c r="B971" s="4"/>
      <c r="C971" s="14"/>
      <c r="D971" s="14"/>
      <c r="E971" s="14"/>
    </row>
    <row r="972" spans="1:5" ht="15">
      <c r="A972" s="5"/>
      <c r="B972" s="4"/>
      <c r="C972" s="14"/>
      <c r="D972" s="14"/>
      <c r="E972" s="14"/>
    </row>
    <row r="973" spans="1:5" ht="15">
      <c r="A973" s="5"/>
      <c r="B973" s="4"/>
      <c r="C973" s="14"/>
      <c r="D973" s="14"/>
      <c r="E973" s="14"/>
    </row>
    <row r="974" spans="1:5" ht="15">
      <c r="A974" s="5"/>
      <c r="B974" s="4"/>
      <c r="C974" s="14"/>
      <c r="D974" s="14"/>
      <c r="E974" s="14"/>
    </row>
    <row r="975" spans="1:5" ht="15">
      <c r="A975" s="5"/>
      <c r="B975" s="4"/>
      <c r="C975" s="14"/>
      <c r="D975" s="14"/>
      <c r="E975" s="14"/>
    </row>
    <row r="976" spans="1:5" ht="15">
      <c r="A976" s="5"/>
      <c r="B976" s="4"/>
      <c r="C976" s="14"/>
      <c r="D976" s="14"/>
      <c r="E976" s="14"/>
    </row>
    <row r="977" spans="1:5" ht="15">
      <c r="A977" s="5"/>
      <c r="B977" s="4"/>
      <c r="C977" s="14"/>
      <c r="D977" s="14"/>
      <c r="E977" s="14"/>
    </row>
    <row r="978" spans="1:5" ht="15">
      <c r="A978" s="5"/>
      <c r="B978" s="4"/>
      <c r="C978" s="14"/>
      <c r="D978" s="14"/>
      <c r="E978" s="14"/>
    </row>
    <row r="979" spans="1:5" ht="15">
      <c r="A979" s="5"/>
      <c r="B979" s="4"/>
      <c r="C979" s="14"/>
      <c r="D979" s="14"/>
      <c r="E979" s="14"/>
    </row>
    <row r="980" spans="1:5" ht="15">
      <c r="A980" s="5"/>
      <c r="B980" s="4"/>
      <c r="C980" s="14"/>
      <c r="D980" s="14"/>
      <c r="E980" s="14"/>
    </row>
    <row r="981" spans="1:5" ht="15">
      <c r="A981" s="5"/>
      <c r="B981" s="4"/>
      <c r="C981" s="14"/>
      <c r="D981" s="14"/>
      <c r="E981" s="14"/>
    </row>
    <row r="982" spans="1:5" ht="15">
      <c r="A982" s="5"/>
      <c r="B982" s="4"/>
      <c r="C982" s="14"/>
      <c r="D982" s="14"/>
      <c r="E982" s="14"/>
    </row>
    <row r="983" spans="1:5" ht="15">
      <c r="A983" s="5"/>
      <c r="B983" s="4"/>
      <c r="C983" s="14"/>
      <c r="D983" s="14"/>
      <c r="E983" s="14"/>
    </row>
    <row r="984" spans="1:5" ht="15">
      <c r="A984" s="5"/>
      <c r="B984" s="4"/>
      <c r="C984" s="14"/>
      <c r="D984" s="14"/>
      <c r="E984" s="14"/>
    </row>
    <row r="985" spans="1:5" ht="15">
      <c r="A985" s="5"/>
      <c r="B985" s="4"/>
      <c r="C985" s="14"/>
      <c r="D985" s="14"/>
      <c r="E985" s="14"/>
    </row>
    <row r="986" spans="1:5" ht="15">
      <c r="A986" s="5"/>
      <c r="B986" s="4"/>
      <c r="C986" s="14"/>
      <c r="D986" s="14"/>
      <c r="E986" s="14"/>
    </row>
    <row r="987" spans="1:5" ht="15">
      <c r="A987" s="5"/>
      <c r="B987" s="4"/>
      <c r="C987" s="14"/>
      <c r="D987" s="14"/>
      <c r="E987" s="14"/>
    </row>
    <row r="988" spans="1:5" ht="15">
      <c r="A988" s="5"/>
      <c r="B988" s="4"/>
      <c r="C988" s="14"/>
      <c r="D988" s="14"/>
      <c r="E988" s="14"/>
    </row>
    <row r="989" spans="1:5" ht="15">
      <c r="A989" s="5"/>
      <c r="B989" s="4"/>
      <c r="C989" s="14"/>
      <c r="D989" s="14"/>
      <c r="E989" s="14"/>
    </row>
    <row r="990" spans="1:5" ht="15">
      <c r="A990" s="5"/>
      <c r="B990" s="4"/>
      <c r="C990" s="14"/>
      <c r="D990" s="14"/>
      <c r="E990" s="14"/>
    </row>
    <row r="991" spans="1:5" ht="15">
      <c r="A991" s="5"/>
      <c r="B991" s="4"/>
      <c r="C991" s="14"/>
      <c r="D991" s="14"/>
      <c r="E991" s="14"/>
    </row>
    <row r="992" spans="1:5" ht="15">
      <c r="A992" s="5"/>
      <c r="B992" s="4"/>
      <c r="C992" s="14"/>
      <c r="D992" s="14"/>
      <c r="E992" s="14"/>
    </row>
    <row r="993" spans="1:5" ht="15">
      <c r="A993" s="5"/>
      <c r="B993" s="4"/>
      <c r="C993" s="14"/>
      <c r="D993" s="14"/>
      <c r="E993" s="14"/>
    </row>
    <row r="994" spans="1:5" ht="15">
      <c r="A994" s="5"/>
      <c r="B994" s="4"/>
      <c r="C994" s="14"/>
      <c r="D994" s="14"/>
      <c r="E994" s="14"/>
    </row>
    <row r="995" spans="1:5" ht="15">
      <c r="A995" s="5"/>
      <c r="B995" s="4"/>
      <c r="C995" s="14"/>
      <c r="D995" s="14"/>
      <c r="E995" s="14"/>
    </row>
    <row r="996" spans="1:5" ht="15">
      <c r="A996" s="5"/>
      <c r="B996" s="4"/>
      <c r="C996" s="14"/>
      <c r="D996" s="14"/>
      <c r="E996" s="14"/>
    </row>
    <row r="997" spans="1:5" ht="15">
      <c r="A997" s="5"/>
      <c r="B997" s="4"/>
      <c r="C997" s="14"/>
      <c r="D997" s="14"/>
      <c r="E997" s="14"/>
    </row>
    <row r="998" spans="1:5" ht="15">
      <c r="A998" s="5"/>
      <c r="B998" s="4"/>
      <c r="C998" s="14"/>
      <c r="D998" s="14"/>
      <c r="E998" s="14"/>
    </row>
    <row r="999" spans="1:5" ht="15">
      <c r="A999" s="5"/>
      <c r="B999" s="4"/>
      <c r="C999" s="14"/>
      <c r="D999" s="14"/>
      <c r="E999" s="14"/>
    </row>
    <row r="1000" spans="1:5" ht="15">
      <c r="A1000" s="5"/>
      <c r="B1000" s="4"/>
      <c r="C1000" s="14"/>
      <c r="D1000" s="14"/>
      <c r="E1000" s="14"/>
    </row>
    <row r="1001" spans="1:5" ht="15">
      <c r="A1001" s="5"/>
      <c r="B1001" s="4"/>
      <c r="C1001" s="14"/>
      <c r="D1001" s="14"/>
      <c r="E1001" s="14"/>
    </row>
    <row r="1002" spans="1:5" ht="15">
      <c r="A1002" s="5"/>
      <c r="B1002" s="4"/>
      <c r="C1002" s="14"/>
      <c r="D1002" s="14"/>
      <c r="E1002" s="14"/>
    </row>
    <row r="1003" spans="1:5" ht="15">
      <c r="A1003" s="5"/>
      <c r="B1003" s="4"/>
      <c r="C1003" s="14"/>
      <c r="D1003" s="14"/>
      <c r="E1003" s="14"/>
    </row>
    <row r="1004" spans="1:5" ht="15">
      <c r="A1004" s="5"/>
      <c r="B1004" s="4"/>
      <c r="C1004" s="14"/>
      <c r="D1004" s="14"/>
      <c r="E1004" s="14"/>
    </row>
    <row r="1005" spans="1:5" ht="15">
      <c r="A1005" s="5"/>
      <c r="B1005" s="4"/>
      <c r="C1005" s="14"/>
      <c r="D1005" s="14"/>
      <c r="E1005" s="14"/>
    </row>
    <row r="1006" spans="1:5" ht="15">
      <c r="A1006" s="5"/>
      <c r="B1006" s="4"/>
      <c r="C1006" s="14"/>
      <c r="D1006" s="14"/>
      <c r="E1006" s="14"/>
    </row>
    <row r="1007" spans="1:5" ht="15">
      <c r="A1007" s="5"/>
      <c r="B1007" s="4"/>
      <c r="C1007" s="14"/>
      <c r="D1007" s="14"/>
      <c r="E1007" s="14"/>
    </row>
    <row r="1008" spans="1:5" ht="15">
      <c r="A1008" s="5"/>
      <c r="B1008" s="4"/>
      <c r="C1008" s="14"/>
      <c r="D1008" s="14"/>
      <c r="E1008" s="14"/>
    </row>
    <row r="1009" spans="1:5" ht="15">
      <c r="A1009" s="5"/>
      <c r="B1009" s="4"/>
      <c r="C1009" s="14"/>
      <c r="D1009" s="14"/>
      <c r="E1009" s="14"/>
    </row>
    <row r="1010" spans="1:5" ht="15">
      <c r="A1010" s="5"/>
      <c r="B1010" s="4"/>
      <c r="C1010" s="14"/>
      <c r="D1010" s="14"/>
      <c r="E1010" s="14"/>
    </row>
    <row r="1011" spans="1:5" ht="15">
      <c r="A1011" s="5"/>
      <c r="B1011" s="4"/>
      <c r="C1011" s="14"/>
      <c r="D1011" s="14"/>
      <c r="E1011" s="14"/>
    </row>
    <row r="1012" spans="1:5" ht="15">
      <c r="A1012" s="5"/>
      <c r="B1012" s="4"/>
      <c r="C1012" s="14"/>
      <c r="D1012" s="14"/>
      <c r="E1012" s="14"/>
    </row>
    <row r="1013" spans="1:5" ht="15">
      <c r="A1013" s="5"/>
      <c r="B1013" s="4"/>
      <c r="C1013" s="14"/>
      <c r="D1013" s="14"/>
      <c r="E1013" s="14"/>
    </row>
    <row r="1014" spans="1:5" ht="15">
      <c r="A1014" s="5"/>
      <c r="B1014" s="4"/>
      <c r="C1014" s="14"/>
      <c r="D1014" s="14"/>
      <c r="E1014" s="14"/>
    </row>
    <row r="1015" spans="1:5" ht="15">
      <c r="A1015" s="5"/>
      <c r="B1015" s="4"/>
      <c r="C1015" s="14"/>
      <c r="D1015" s="14"/>
      <c r="E1015" s="14"/>
    </row>
    <row r="1016" spans="1:5" ht="15">
      <c r="A1016" s="5"/>
      <c r="B1016" s="4"/>
      <c r="C1016" s="14"/>
      <c r="D1016" s="14"/>
      <c r="E1016" s="14"/>
    </row>
    <row r="1017" spans="1:5" ht="15">
      <c r="A1017" s="5"/>
      <c r="B1017" s="4"/>
      <c r="C1017" s="14"/>
      <c r="D1017" s="14"/>
      <c r="E1017" s="14"/>
    </row>
    <row r="1018" spans="1:5" ht="15">
      <c r="A1018" s="5"/>
      <c r="B1018" s="4"/>
      <c r="C1018" s="14"/>
      <c r="D1018" s="14"/>
      <c r="E1018" s="14"/>
    </row>
    <row r="1019" spans="1:5" ht="15">
      <c r="A1019" s="5"/>
      <c r="B1019" s="4"/>
      <c r="C1019" s="14"/>
      <c r="D1019" s="14"/>
      <c r="E1019" s="14"/>
    </row>
    <row r="1020" spans="1:5" ht="15">
      <c r="A1020" s="5"/>
      <c r="B1020" s="4"/>
      <c r="C1020" s="14"/>
      <c r="D1020" s="14"/>
      <c r="E1020" s="14"/>
    </row>
    <row r="1021" spans="1:5" ht="15">
      <c r="A1021" s="5"/>
      <c r="B1021" s="4"/>
      <c r="C1021" s="14"/>
      <c r="D1021" s="14"/>
      <c r="E1021" s="14"/>
    </row>
    <row r="1022" spans="1:5" ht="15">
      <c r="A1022" s="5"/>
      <c r="B1022" s="4"/>
      <c r="C1022" s="14"/>
      <c r="D1022" s="14"/>
      <c r="E1022" s="14"/>
    </row>
    <row r="1023" spans="1:5" ht="15">
      <c r="A1023" s="5"/>
      <c r="B1023" s="4"/>
      <c r="C1023" s="14"/>
      <c r="D1023" s="14"/>
      <c r="E1023" s="14"/>
    </row>
    <row r="1024" spans="1:5" ht="15">
      <c r="A1024" s="5"/>
      <c r="B1024" s="4"/>
      <c r="C1024" s="14"/>
      <c r="D1024" s="14"/>
      <c r="E1024" s="14"/>
    </row>
    <row r="1025" spans="1:5" ht="15">
      <c r="A1025" s="5"/>
      <c r="B1025" s="4"/>
      <c r="C1025" s="14"/>
      <c r="D1025" s="14"/>
      <c r="E1025" s="14"/>
    </row>
    <row r="1026" spans="1:5" ht="15">
      <c r="A1026" s="5"/>
      <c r="B1026" s="4"/>
      <c r="C1026" s="14"/>
      <c r="D1026" s="14"/>
      <c r="E1026" s="14"/>
    </row>
    <row r="1027" spans="1:5" ht="15">
      <c r="A1027" s="5"/>
      <c r="B1027" s="4"/>
      <c r="C1027" s="14"/>
      <c r="D1027" s="14"/>
      <c r="E1027" s="14"/>
    </row>
    <row r="1028" spans="1:5" ht="15">
      <c r="A1028" s="5"/>
      <c r="B1028" s="4"/>
      <c r="C1028" s="14"/>
      <c r="D1028" s="14"/>
      <c r="E1028" s="14"/>
    </row>
    <row r="1029" spans="1:5" ht="15">
      <c r="A1029" s="5"/>
      <c r="B1029" s="4"/>
      <c r="C1029" s="14"/>
      <c r="D1029" s="14"/>
      <c r="E1029" s="14"/>
    </row>
    <row r="1030" spans="1:5" ht="15">
      <c r="A1030" s="5"/>
      <c r="B1030" s="4"/>
      <c r="C1030" s="14"/>
      <c r="D1030" s="14"/>
      <c r="E1030" s="14"/>
    </row>
    <row r="1031" spans="1:5" ht="15">
      <c r="A1031" s="5"/>
      <c r="B1031" s="4"/>
      <c r="C1031" s="14"/>
      <c r="D1031" s="14"/>
      <c r="E1031" s="14"/>
    </row>
    <row r="1032" spans="1:5" ht="15">
      <c r="A1032" s="5"/>
      <c r="B1032" s="4"/>
      <c r="C1032" s="14"/>
      <c r="D1032" s="14"/>
      <c r="E1032" s="14"/>
    </row>
    <row r="1033" spans="1:5" ht="15">
      <c r="A1033" s="5"/>
      <c r="B1033" s="4"/>
      <c r="C1033" s="14"/>
      <c r="D1033" s="14"/>
      <c r="E1033" s="14"/>
    </row>
    <row r="1034" spans="1:5" ht="15">
      <c r="A1034" s="5"/>
      <c r="B1034" s="4"/>
      <c r="C1034" s="14"/>
      <c r="D1034" s="14"/>
      <c r="E1034" s="14"/>
    </row>
    <row r="1035" spans="1:5" ht="15">
      <c r="A1035" s="5"/>
      <c r="B1035" s="4"/>
      <c r="C1035" s="14"/>
      <c r="D1035" s="14"/>
      <c r="E1035" s="14"/>
    </row>
    <row r="1036" spans="1:5" ht="15">
      <c r="A1036" s="5"/>
      <c r="B1036" s="4"/>
      <c r="C1036" s="14"/>
      <c r="D1036" s="14"/>
      <c r="E1036" s="14"/>
    </row>
    <row r="1037" spans="1:5" ht="15">
      <c r="A1037" s="5"/>
      <c r="B1037" s="4"/>
      <c r="C1037" s="14"/>
      <c r="D1037" s="14"/>
      <c r="E1037" s="14"/>
    </row>
    <row r="1038" spans="1:5" ht="15">
      <c r="A1038" s="5"/>
      <c r="B1038" s="4"/>
      <c r="C1038" s="14"/>
      <c r="D1038" s="14"/>
      <c r="E1038" s="14"/>
    </row>
    <row r="1039" spans="1:5" ht="15">
      <c r="A1039" s="5"/>
      <c r="B1039" s="4"/>
      <c r="C1039" s="14"/>
      <c r="D1039" s="14"/>
      <c r="E1039" s="14"/>
    </row>
    <row r="1040" spans="1:5" ht="15">
      <c r="A1040" s="5"/>
      <c r="B1040" s="4"/>
      <c r="C1040" s="14"/>
      <c r="D1040" s="14"/>
      <c r="E1040" s="14"/>
    </row>
    <row r="1041" spans="1:5" ht="15">
      <c r="A1041" s="5"/>
      <c r="B1041" s="4"/>
      <c r="C1041" s="14"/>
      <c r="D1041" s="14"/>
      <c r="E1041" s="14"/>
    </row>
    <row r="1042" spans="1:5" ht="15">
      <c r="A1042" s="5"/>
      <c r="B1042" s="4"/>
      <c r="C1042" s="14"/>
      <c r="D1042" s="14"/>
      <c r="E1042" s="14"/>
    </row>
    <row r="1043" spans="1:5" ht="15">
      <c r="A1043" s="5"/>
      <c r="B1043" s="4"/>
      <c r="C1043" s="14"/>
      <c r="D1043" s="14"/>
      <c r="E1043" s="14"/>
    </row>
    <row r="1044" spans="1:5" ht="15">
      <c r="A1044" s="5"/>
      <c r="B1044" s="4"/>
      <c r="C1044" s="14"/>
      <c r="D1044" s="14"/>
      <c r="E1044" s="14"/>
    </row>
    <row r="1045" spans="1:5" ht="15">
      <c r="A1045" s="5"/>
      <c r="B1045" s="4"/>
      <c r="C1045" s="14"/>
      <c r="D1045" s="14"/>
      <c r="E1045" s="14"/>
    </row>
    <row r="1046" spans="1:5" ht="15">
      <c r="A1046" s="5"/>
      <c r="B1046" s="4"/>
      <c r="C1046" s="14"/>
      <c r="D1046" s="14"/>
      <c r="E1046" s="14"/>
    </row>
    <row r="1047" spans="1:5" ht="15">
      <c r="A1047" s="5"/>
      <c r="B1047" s="4"/>
      <c r="C1047" s="14"/>
      <c r="D1047" s="14"/>
      <c r="E1047" s="14"/>
    </row>
    <row r="1048" spans="1:5" ht="15">
      <c r="A1048" s="5"/>
      <c r="B1048" s="4"/>
      <c r="C1048" s="14"/>
      <c r="D1048" s="14"/>
      <c r="E1048" s="14"/>
    </row>
    <row r="1049" spans="1:5" ht="15">
      <c r="A1049" s="5"/>
      <c r="B1049" s="4"/>
      <c r="C1049" s="14"/>
      <c r="D1049" s="14"/>
      <c r="E1049" s="14"/>
    </row>
    <row r="1050" spans="1:5" ht="15">
      <c r="A1050" s="5"/>
      <c r="B1050" s="4"/>
      <c r="C1050" s="14"/>
      <c r="D1050" s="14"/>
      <c r="E1050" s="14"/>
    </row>
    <row r="1051" spans="1:5" ht="15">
      <c r="A1051" s="5"/>
      <c r="B1051" s="4"/>
      <c r="C1051" s="14"/>
      <c r="D1051" s="14"/>
      <c r="E1051" s="14"/>
    </row>
    <row r="1052" spans="1:5" ht="15">
      <c r="A1052" s="5"/>
      <c r="B1052" s="4"/>
      <c r="C1052" s="14"/>
      <c r="D1052" s="14"/>
      <c r="E1052" s="14"/>
    </row>
    <row r="1053" spans="1:5" ht="15">
      <c r="A1053" s="5"/>
      <c r="B1053" s="4"/>
      <c r="C1053" s="14"/>
      <c r="D1053" s="14"/>
      <c r="E1053" s="14"/>
    </row>
    <row r="1054" spans="1:5" ht="15">
      <c r="A1054" s="5"/>
      <c r="B1054" s="4"/>
      <c r="C1054" s="14"/>
      <c r="D1054" s="14"/>
      <c r="E1054" s="14"/>
    </row>
    <row r="1055" spans="1:5" ht="15">
      <c r="A1055" s="5"/>
      <c r="B1055" s="4"/>
      <c r="C1055" s="14"/>
      <c r="D1055" s="14"/>
      <c r="E1055" s="14"/>
    </row>
    <row r="1056" spans="1:5" ht="15">
      <c r="A1056" s="5"/>
      <c r="B1056" s="4"/>
      <c r="C1056" s="14"/>
      <c r="D1056" s="14"/>
      <c r="E1056" s="14"/>
    </row>
    <row r="1057" spans="1:5" ht="15">
      <c r="A1057" s="5"/>
      <c r="B1057" s="4"/>
      <c r="C1057" s="14"/>
      <c r="D1057" s="14"/>
      <c r="E1057" s="14"/>
    </row>
    <row r="1058" spans="1:5" ht="15">
      <c r="A1058" s="5"/>
      <c r="B1058" s="4"/>
      <c r="C1058" s="14"/>
      <c r="D1058" s="14"/>
      <c r="E1058" s="14"/>
    </row>
    <row r="1059" spans="1:5" ht="15">
      <c r="A1059" s="5"/>
      <c r="B1059" s="4"/>
      <c r="C1059" s="14"/>
      <c r="D1059" s="14"/>
      <c r="E1059" s="14"/>
    </row>
    <row r="1060" spans="1:5" ht="15">
      <c r="A1060" s="5"/>
      <c r="B1060" s="4"/>
      <c r="C1060" s="14"/>
      <c r="D1060" s="14"/>
      <c r="E1060" s="14"/>
    </row>
    <row r="1061" spans="1:5" ht="15">
      <c r="A1061" s="5"/>
      <c r="B1061" s="4"/>
      <c r="C1061" s="14"/>
      <c r="D1061" s="14"/>
      <c r="E1061" s="14"/>
    </row>
    <row r="1062" spans="1:5" ht="15">
      <c r="A1062" s="5"/>
      <c r="B1062" s="4"/>
      <c r="C1062" s="14"/>
      <c r="D1062" s="14"/>
      <c r="E1062" s="14"/>
    </row>
    <row r="1063" spans="1:5" ht="15">
      <c r="A1063" s="5"/>
      <c r="B1063" s="4"/>
      <c r="C1063" s="14"/>
      <c r="D1063" s="14"/>
      <c r="E1063" s="14"/>
    </row>
    <row r="1064" spans="1:5" ht="15">
      <c r="A1064" s="5"/>
      <c r="B1064" s="4"/>
      <c r="C1064" s="14"/>
      <c r="D1064" s="14"/>
      <c r="E1064" s="14"/>
    </row>
    <row r="1065" spans="1:5" ht="15">
      <c r="A1065" s="5"/>
      <c r="B1065" s="4"/>
      <c r="C1065" s="14"/>
      <c r="D1065" s="14"/>
      <c r="E1065" s="14"/>
    </row>
    <row r="1066" spans="1:5" ht="15">
      <c r="A1066" s="5"/>
      <c r="B1066" s="4"/>
      <c r="C1066" s="14"/>
      <c r="D1066" s="14"/>
      <c r="E1066" s="14"/>
    </row>
    <row r="1067" spans="1:5" ht="15">
      <c r="A1067" s="5"/>
      <c r="B1067" s="4"/>
      <c r="C1067" s="14"/>
      <c r="D1067" s="14"/>
      <c r="E1067" s="14"/>
    </row>
    <row r="1068" spans="1:5" ht="15">
      <c r="A1068" s="5"/>
      <c r="B1068" s="4"/>
      <c r="C1068" s="14"/>
      <c r="D1068" s="14"/>
      <c r="E1068" s="14"/>
    </row>
    <row r="1069" spans="1:5" ht="15">
      <c r="A1069" s="5"/>
      <c r="B1069" s="4"/>
      <c r="C1069" s="14"/>
      <c r="D1069" s="14"/>
      <c r="E1069" s="14"/>
    </row>
    <row r="1070" spans="1:5" ht="15">
      <c r="A1070" s="5"/>
      <c r="B1070" s="4"/>
      <c r="C1070" s="14"/>
      <c r="D1070" s="14"/>
      <c r="E1070" s="14"/>
    </row>
    <row r="1071" spans="1:5" ht="15">
      <c r="A1071" s="5"/>
      <c r="B1071" s="4"/>
      <c r="C1071" s="14"/>
      <c r="D1071" s="14"/>
      <c r="E1071" s="14"/>
    </row>
    <row r="1072" spans="1:5" ht="15">
      <c r="A1072" s="5"/>
      <c r="B1072" s="4"/>
      <c r="C1072" s="14"/>
      <c r="D1072" s="14"/>
      <c r="E1072" s="14"/>
    </row>
    <row r="1073" spans="1:5" ht="15">
      <c r="A1073" s="5"/>
      <c r="B1073" s="4"/>
      <c r="C1073" s="14"/>
      <c r="D1073" s="14"/>
      <c r="E1073" s="14"/>
    </row>
    <row r="1074" spans="1:5" ht="15">
      <c r="A1074" s="5"/>
      <c r="B1074" s="4"/>
      <c r="C1074" s="14"/>
      <c r="D1074" s="14"/>
      <c r="E1074" s="14"/>
    </row>
    <row r="1075" spans="1:5" ht="15">
      <c r="A1075" s="5"/>
      <c r="B1075" s="4"/>
      <c r="C1075" s="14"/>
      <c r="D1075" s="14"/>
      <c r="E1075" s="14"/>
    </row>
    <row r="1076" spans="1:5" ht="15">
      <c r="A1076" s="5"/>
      <c r="B1076" s="4"/>
      <c r="C1076" s="14"/>
      <c r="D1076" s="14"/>
      <c r="E1076" s="14"/>
    </row>
    <row r="1077" spans="1:5" ht="15">
      <c r="A1077" s="5"/>
      <c r="B1077" s="4"/>
      <c r="C1077" s="14"/>
      <c r="D1077" s="14"/>
      <c r="E1077" s="14"/>
    </row>
    <row r="1078" spans="1:5" ht="15">
      <c r="A1078" s="5"/>
      <c r="B1078" s="4"/>
      <c r="C1078" s="14"/>
      <c r="D1078" s="14"/>
      <c r="E1078" s="14"/>
    </row>
    <row r="1079" spans="1:5" ht="15">
      <c r="A1079" s="5"/>
      <c r="B1079" s="4"/>
      <c r="C1079" s="14"/>
      <c r="D1079" s="14"/>
      <c r="E1079" s="14"/>
    </row>
    <row r="1080" spans="1:5" ht="15">
      <c r="A1080" s="5"/>
      <c r="B1080" s="4"/>
      <c r="C1080" s="14"/>
      <c r="D1080" s="14"/>
      <c r="E1080" s="14"/>
    </row>
    <row r="1081" spans="1:5" ht="15">
      <c r="A1081" s="5"/>
      <c r="B1081" s="4"/>
      <c r="C1081" s="14"/>
      <c r="D1081" s="14"/>
      <c r="E1081" s="14"/>
    </row>
    <row r="1082" spans="1:5" ht="15">
      <c r="A1082" s="5"/>
      <c r="B1082" s="4"/>
      <c r="C1082" s="14"/>
      <c r="D1082" s="14"/>
      <c r="E1082" s="14"/>
    </row>
    <row r="1083" spans="1:5" ht="15">
      <c r="A1083" s="5"/>
      <c r="B1083" s="4"/>
      <c r="C1083" s="14"/>
      <c r="D1083" s="14"/>
      <c r="E1083" s="14"/>
    </row>
    <row r="1084" spans="1:5" ht="15">
      <c r="A1084" s="5"/>
      <c r="B1084" s="4"/>
      <c r="C1084" s="14"/>
      <c r="D1084" s="14"/>
      <c r="E1084" s="14"/>
    </row>
    <row r="1085" spans="1:5" ht="15">
      <c r="A1085" s="5"/>
      <c r="B1085" s="4"/>
      <c r="C1085" s="14"/>
      <c r="D1085" s="14"/>
      <c r="E1085" s="14"/>
    </row>
    <row r="1086" spans="1:5" ht="15">
      <c r="A1086" s="5"/>
      <c r="B1086" s="4"/>
      <c r="C1086" s="14"/>
      <c r="D1086" s="14"/>
      <c r="E1086" s="14"/>
    </row>
    <row r="1087" spans="1:5" ht="15">
      <c r="A1087" s="5"/>
      <c r="B1087" s="4"/>
      <c r="C1087" s="14"/>
      <c r="D1087" s="14"/>
      <c r="E1087" s="14"/>
    </row>
    <row r="1088" spans="1:5" ht="15">
      <c r="A1088" s="5"/>
      <c r="B1088" s="4"/>
      <c r="C1088" s="14"/>
      <c r="D1088" s="14"/>
      <c r="E1088" s="14"/>
    </row>
    <row r="1089" spans="1:5" ht="15">
      <c r="A1089" s="5"/>
      <c r="B1089" s="4"/>
      <c r="C1089" s="14"/>
      <c r="D1089" s="14"/>
      <c r="E1089" s="14"/>
    </row>
    <row r="1090" spans="1:5" ht="15">
      <c r="A1090" s="5"/>
      <c r="B1090" s="4"/>
      <c r="C1090" s="14"/>
      <c r="D1090" s="14"/>
      <c r="E1090" s="14"/>
    </row>
    <row r="1091" spans="1:5" ht="15">
      <c r="A1091" s="5"/>
      <c r="B1091" s="4"/>
      <c r="C1091" s="14"/>
      <c r="D1091" s="14"/>
      <c r="E1091" s="14"/>
    </row>
    <row r="1092" spans="1:5" ht="15">
      <c r="A1092" s="5"/>
      <c r="B1092" s="4"/>
      <c r="C1092" s="14"/>
      <c r="D1092" s="14"/>
      <c r="E1092" s="14"/>
    </row>
    <row r="1093" spans="1:5" ht="15">
      <c r="A1093" s="5"/>
      <c r="B1093" s="4"/>
      <c r="C1093" s="14"/>
      <c r="D1093" s="14"/>
      <c r="E1093" s="14"/>
    </row>
    <row r="1094" spans="1:5" ht="15">
      <c r="A1094" s="5"/>
      <c r="B1094" s="4"/>
      <c r="C1094" s="14"/>
      <c r="D1094" s="14"/>
      <c r="E1094" s="14"/>
    </row>
    <row r="1095" spans="1:5" ht="15">
      <c r="A1095" s="5"/>
      <c r="B1095" s="4"/>
      <c r="C1095" s="14"/>
      <c r="D1095" s="14"/>
      <c r="E1095" s="14"/>
    </row>
    <row r="1096" spans="1:5" ht="15">
      <c r="A1096" s="5"/>
      <c r="B1096" s="4"/>
      <c r="C1096" s="14"/>
      <c r="D1096" s="14"/>
      <c r="E1096" s="14"/>
    </row>
    <row r="1097" spans="1:5" ht="15">
      <c r="A1097" s="5"/>
      <c r="B1097" s="4"/>
      <c r="C1097" s="14"/>
      <c r="D1097" s="14"/>
      <c r="E1097" s="14"/>
    </row>
    <row r="1098" spans="1:5" ht="15">
      <c r="A1098" s="5"/>
      <c r="B1098" s="4"/>
      <c r="C1098" s="14"/>
      <c r="D1098" s="14"/>
      <c r="E1098" s="14"/>
    </row>
    <row r="1099" spans="1:5" ht="15">
      <c r="A1099" s="5"/>
      <c r="B1099" s="4"/>
      <c r="C1099" s="14"/>
      <c r="D1099" s="14"/>
      <c r="E1099" s="14"/>
    </row>
    <row r="1100" spans="1:5" ht="15">
      <c r="A1100" s="5"/>
      <c r="B1100" s="4"/>
      <c r="C1100" s="14"/>
      <c r="D1100" s="14"/>
      <c r="E1100" s="14"/>
    </row>
    <row r="1101" spans="1:5" ht="15">
      <c r="A1101" s="5"/>
      <c r="B1101" s="4"/>
      <c r="C1101" s="14"/>
      <c r="D1101" s="14"/>
      <c r="E1101" s="14"/>
    </row>
    <row r="1102" spans="1:5" ht="15">
      <c r="A1102" s="5"/>
      <c r="B1102" s="4"/>
      <c r="C1102" s="14"/>
      <c r="D1102" s="14"/>
      <c r="E1102" s="14"/>
    </row>
    <row r="1103" spans="1:5" ht="15">
      <c r="A1103" s="5"/>
      <c r="B1103" s="4"/>
      <c r="C1103" s="14"/>
      <c r="D1103" s="14"/>
      <c r="E1103" s="14"/>
    </row>
    <row r="1104" spans="1:5" ht="15">
      <c r="A1104" s="5"/>
      <c r="B1104" s="4"/>
      <c r="C1104" s="14"/>
      <c r="D1104" s="14"/>
      <c r="E1104" s="14"/>
    </row>
    <row r="1105" spans="1:5" ht="15">
      <c r="A1105" s="5"/>
      <c r="B1105" s="4"/>
      <c r="C1105" s="14"/>
      <c r="D1105" s="14"/>
      <c r="E1105" s="14"/>
    </row>
    <row r="1106" spans="1:5" ht="15">
      <c r="A1106" s="5"/>
      <c r="B1106" s="4"/>
      <c r="C1106" s="14"/>
      <c r="D1106" s="14"/>
      <c r="E1106" s="14"/>
    </row>
    <row r="1107" spans="1:5" ht="15">
      <c r="A1107" s="5"/>
      <c r="B1107" s="4"/>
      <c r="C1107" s="14"/>
      <c r="D1107" s="14"/>
      <c r="E1107" s="14"/>
    </row>
    <row r="1108" spans="1:5" ht="15">
      <c r="A1108" s="5"/>
      <c r="B1108" s="4"/>
      <c r="C1108" s="14"/>
      <c r="D1108" s="14"/>
      <c r="E1108" s="14"/>
    </row>
    <row r="1109" spans="1:5" ht="15">
      <c r="A1109" s="5"/>
      <c r="B1109" s="4"/>
      <c r="C1109" s="14"/>
      <c r="D1109" s="14"/>
      <c r="E1109" s="14"/>
    </row>
    <row r="1110" spans="1:5" ht="15">
      <c r="A1110" s="5"/>
      <c r="B1110" s="4"/>
      <c r="C1110" s="14"/>
      <c r="D1110" s="14"/>
      <c r="E1110" s="14"/>
    </row>
    <row r="1111" spans="1:5" ht="15">
      <c r="A1111" s="5"/>
      <c r="B1111" s="4"/>
      <c r="C1111" s="14"/>
      <c r="D1111" s="14"/>
      <c r="E1111" s="14"/>
    </row>
    <row r="1112" spans="1:5" ht="15">
      <c r="A1112" s="5"/>
      <c r="B1112" s="4"/>
      <c r="C1112" s="14"/>
      <c r="D1112" s="14"/>
      <c r="E1112" s="14"/>
    </row>
    <row r="1113" spans="1:5" ht="15">
      <c r="A1113" s="5"/>
      <c r="B1113" s="4"/>
      <c r="C1113" s="14"/>
      <c r="D1113" s="14"/>
      <c r="E1113" s="14"/>
    </row>
    <row r="1114" spans="1:5" ht="15">
      <c r="A1114" s="5"/>
      <c r="B1114" s="4"/>
      <c r="C1114" s="14"/>
      <c r="D1114" s="14"/>
      <c r="E1114" s="14"/>
    </row>
    <row r="1115" spans="1:5" ht="15">
      <c r="A1115" s="5"/>
      <c r="B1115" s="4"/>
      <c r="C1115" s="14"/>
      <c r="D1115" s="14"/>
      <c r="E1115" s="14"/>
    </row>
    <row r="1116" spans="1:5" ht="15">
      <c r="A1116" s="5"/>
      <c r="B1116" s="4"/>
      <c r="C1116" s="14"/>
      <c r="D1116" s="14"/>
      <c r="E1116" s="14"/>
    </row>
    <row r="1117" spans="1:5" ht="15">
      <c r="A1117" s="5"/>
      <c r="B1117" s="4"/>
      <c r="C1117" s="14"/>
      <c r="D1117" s="14"/>
      <c r="E1117" s="14"/>
    </row>
    <row r="1118" spans="1:5" ht="15">
      <c r="A1118" s="5"/>
      <c r="B1118" s="4"/>
      <c r="C1118" s="14"/>
      <c r="D1118" s="14"/>
      <c r="E1118" s="14"/>
    </row>
    <row r="1119" spans="1:5" ht="15">
      <c r="A1119" s="5"/>
      <c r="B1119" s="4"/>
      <c r="C1119" s="14"/>
      <c r="D1119" s="14"/>
      <c r="E1119" s="14"/>
    </row>
    <row r="1120" spans="1:5" ht="15">
      <c r="A1120" s="5"/>
      <c r="B1120" s="4"/>
      <c r="C1120" s="14"/>
      <c r="D1120" s="14"/>
      <c r="E1120" s="14"/>
    </row>
    <row r="1121" spans="1:5" ht="15">
      <c r="A1121" s="5"/>
      <c r="B1121" s="4"/>
      <c r="C1121" s="14"/>
      <c r="D1121" s="14"/>
      <c r="E1121" s="14"/>
    </row>
    <row r="1122" spans="1:5" ht="15">
      <c r="A1122" s="5"/>
      <c r="B1122" s="4"/>
      <c r="C1122" s="14"/>
      <c r="D1122" s="14"/>
      <c r="E1122" s="14"/>
    </row>
    <row r="1123" spans="1:5" ht="15">
      <c r="A1123" s="5"/>
      <c r="B1123" s="4"/>
      <c r="C1123" s="14"/>
      <c r="D1123" s="14"/>
      <c r="E1123" s="14"/>
    </row>
    <row r="1124" spans="1:5" ht="15">
      <c r="A1124" s="5"/>
      <c r="B1124" s="4"/>
      <c r="C1124" s="14"/>
      <c r="D1124" s="14"/>
      <c r="E1124" s="14"/>
    </row>
    <row r="1125" spans="1:5" ht="15">
      <c r="A1125" s="5"/>
      <c r="B1125" s="4"/>
      <c r="C1125" s="14"/>
      <c r="D1125" s="14"/>
      <c r="E1125" s="14"/>
    </row>
    <row r="1126" spans="1:5" ht="15">
      <c r="A1126" s="5"/>
      <c r="B1126" s="4"/>
      <c r="C1126" s="14"/>
      <c r="D1126" s="14"/>
      <c r="E1126" s="14"/>
    </row>
    <row r="1127" spans="1:5" ht="15">
      <c r="A1127" s="5"/>
      <c r="B1127" s="4"/>
      <c r="C1127" s="14"/>
      <c r="D1127" s="14"/>
      <c r="E1127" s="14"/>
    </row>
    <row r="1128" spans="1:5" ht="15">
      <c r="A1128" s="5"/>
      <c r="B1128" s="4"/>
      <c r="C1128" s="14"/>
      <c r="D1128" s="14"/>
      <c r="E1128" s="14"/>
    </row>
    <row r="1129" spans="1:5" ht="15">
      <c r="A1129" s="5"/>
      <c r="B1129" s="4"/>
      <c r="C1129" s="14"/>
      <c r="D1129" s="14"/>
      <c r="E1129" s="14"/>
    </row>
    <row r="1130" spans="1:5" ht="15">
      <c r="A1130" s="5"/>
      <c r="B1130" s="4"/>
      <c r="C1130" s="14"/>
      <c r="D1130" s="14"/>
      <c r="E1130" s="14"/>
    </row>
    <row r="1131" spans="1:5" ht="15">
      <c r="A1131" s="5"/>
      <c r="B1131" s="4"/>
      <c r="C1131" s="14"/>
      <c r="D1131" s="14"/>
      <c r="E1131" s="14"/>
    </row>
    <row r="1132" spans="1:5" ht="15">
      <c r="A1132" s="5"/>
      <c r="B1132" s="4"/>
      <c r="C1132" s="14"/>
      <c r="D1132" s="14"/>
      <c r="E1132" s="14"/>
    </row>
    <row r="1133" spans="1:5" ht="15">
      <c r="A1133" s="5"/>
      <c r="B1133" s="4"/>
      <c r="C1133" s="14"/>
      <c r="D1133" s="14"/>
      <c r="E1133" s="14"/>
    </row>
    <row r="1134" spans="1:5" ht="15">
      <c r="A1134" s="5"/>
      <c r="B1134" s="4"/>
      <c r="C1134" s="14"/>
      <c r="D1134" s="14"/>
      <c r="E1134" s="14"/>
    </row>
    <row r="1135" spans="1:5" ht="15">
      <c r="A1135" s="5"/>
      <c r="B1135" s="4"/>
      <c r="C1135" s="14"/>
      <c r="D1135" s="14"/>
      <c r="E1135" s="14"/>
    </row>
    <row r="1136" spans="1:5" ht="15">
      <c r="A1136" s="5"/>
      <c r="B1136" s="4"/>
      <c r="C1136" s="14"/>
      <c r="D1136" s="14"/>
      <c r="E1136" s="14"/>
    </row>
    <row r="1137" spans="1:5" ht="15">
      <c r="A1137" s="5"/>
      <c r="B1137" s="4"/>
      <c r="C1137" s="14"/>
      <c r="D1137" s="14"/>
      <c r="E1137" s="14"/>
    </row>
    <row r="1138" spans="1:5" ht="15">
      <c r="A1138" s="5"/>
      <c r="B1138" s="4"/>
      <c r="C1138" s="14"/>
      <c r="D1138" s="14"/>
      <c r="E1138" s="14"/>
    </row>
    <row r="1139" spans="1:5" ht="15">
      <c r="A1139" s="5"/>
      <c r="B1139" s="4"/>
      <c r="C1139" s="14"/>
      <c r="D1139" s="14"/>
      <c r="E1139" s="14"/>
    </row>
    <row r="1140" spans="1:5" ht="15">
      <c r="A1140" s="5"/>
      <c r="B1140" s="4"/>
      <c r="C1140" s="14"/>
      <c r="D1140" s="14"/>
      <c r="E1140" s="14"/>
    </row>
    <row r="1141" spans="1:5" ht="15">
      <c r="A1141" s="5"/>
      <c r="B1141" s="4"/>
      <c r="C1141" s="14"/>
      <c r="D1141" s="14"/>
      <c r="E1141" s="14"/>
    </row>
    <row r="1142" spans="1:5" ht="15">
      <c r="A1142" s="5"/>
      <c r="B1142" s="4"/>
      <c r="C1142" s="14"/>
      <c r="D1142" s="14"/>
      <c r="E1142" s="14"/>
    </row>
    <row r="1143" spans="1:5" ht="15">
      <c r="A1143" s="5"/>
      <c r="B1143" s="4"/>
      <c r="C1143" s="14"/>
      <c r="D1143" s="14"/>
      <c r="E1143" s="14"/>
    </row>
    <row r="1144" spans="1:5" ht="15">
      <c r="A1144" s="5"/>
      <c r="B1144" s="4"/>
      <c r="C1144" s="14"/>
      <c r="D1144" s="14"/>
      <c r="E1144" s="14"/>
    </row>
    <row r="1145" spans="1:5" ht="15">
      <c r="A1145" s="5"/>
      <c r="B1145" s="4"/>
      <c r="C1145" s="14"/>
      <c r="D1145" s="14"/>
      <c r="E1145" s="14"/>
    </row>
    <row r="1146" spans="1:5" ht="15">
      <c r="A1146" s="5"/>
      <c r="B1146" s="4"/>
      <c r="C1146" s="14"/>
      <c r="D1146" s="14"/>
      <c r="E1146" s="14"/>
    </row>
    <row r="1147" spans="1:5" ht="15">
      <c r="A1147" s="5"/>
      <c r="B1147" s="4"/>
      <c r="C1147" s="14"/>
      <c r="D1147" s="14"/>
      <c r="E1147" s="14"/>
    </row>
    <row r="1148" spans="1:5" ht="15">
      <c r="A1148" s="5"/>
      <c r="B1148" s="4"/>
      <c r="C1148" s="14"/>
      <c r="D1148" s="14"/>
      <c r="E1148" s="14"/>
    </row>
    <row r="1149" spans="1:5" ht="15">
      <c r="A1149" s="5"/>
      <c r="B1149" s="4"/>
      <c r="C1149" s="14"/>
      <c r="D1149" s="14"/>
      <c r="E1149" s="14"/>
    </row>
    <row r="1150" spans="1:5" ht="15">
      <c r="A1150" s="5"/>
      <c r="B1150" s="4"/>
      <c r="C1150" s="14"/>
      <c r="D1150" s="14"/>
      <c r="E1150" s="14"/>
    </row>
    <row r="1151" spans="1:5" ht="15">
      <c r="A1151" s="5"/>
      <c r="B1151" s="4"/>
      <c r="C1151" s="14"/>
      <c r="D1151" s="14"/>
      <c r="E1151" s="14"/>
    </row>
    <row r="1152" spans="1:5" ht="15">
      <c r="A1152" s="5"/>
      <c r="B1152" s="4"/>
      <c r="C1152" s="14"/>
      <c r="D1152" s="14"/>
      <c r="E1152" s="14"/>
    </row>
    <row r="1153" spans="1:5" ht="15">
      <c r="A1153" s="5"/>
      <c r="B1153" s="4"/>
      <c r="C1153" s="14"/>
      <c r="D1153" s="14"/>
      <c r="E1153" s="14"/>
    </row>
    <row r="1154" spans="1:5" ht="15">
      <c r="A1154" s="5"/>
      <c r="B1154" s="4"/>
      <c r="C1154" s="14"/>
      <c r="D1154" s="14"/>
      <c r="E1154" s="14"/>
    </row>
    <row r="1155" spans="1:5" ht="15">
      <c r="A1155" s="5"/>
      <c r="B1155" s="4"/>
      <c r="C1155" s="14"/>
      <c r="D1155" s="14"/>
      <c r="E1155" s="14"/>
    </row>
    <row r="1156" spans="1:5" ht="15">
      <c r="A1156" s="5"/>
      <c r="B1156" s="4"/>
      <c r="C1156" s="14"/>
      <c r="D1156" s="14"/>
      <c r="E1156" s="14"/>
    </row>
    <row r="1157" spans="1:5" ht="15">
      <c r="A1157" s="5"/>
      <c r="B1157" s="4"/>
      <c r="C1157" s="14"/>
      <c r="D1157" s="14"/>
      <c r="E1157" s="14"/>
    </row>
    <row r="1158" spans="1:5" ht="15">
      <c r="A1158" s="5"/>
      <c r="B1158" s="4"/>
      <c r="C1158" s="14"/>
      <c r="D1158" s="14"/>
      <c r="E1158" s="14"/>
    </row>
    <row r="1159" spans="1:5" ht="15">
      <c r="A1159" s="5"/>
      <c r="B1159" s="4"/>
      <c r="C1159" s="14"/>
      <c r="D1159" s="14"/>
      <c r="E1159" s="14"/>
    </row>
    <row r="1160" spans="1:5" ht="15">
      <c r="A1160" s="5"/>
      <c r="B1160" s="4"/>
      <c r="C1160" s="14"/>
      <c r="D1160" s="14"/>
      <c r="E1160" s="14"/>
    </row>
    <row r="1161" spans="1:5" ht="15">
      <c r="A1161" s="5"/>
      <c r="B1161" s="4"/>
      <c r="C1161" s="14"/>
      <c r="D1161" s="14"/>
      <c r="E1161" s="14"/>
    </row>
    <row r="1162" spans="1:5" ht="15">
      <c r="A1162" s="5"/>
      <c r="B1162" s="4"/>
      <c r="C1162" s="14"/>
      <c r="D1162" s="14"/>
      <c r="E1162" s="14"/>
    </row>
    <row r="1163" spans="1:5" ht="15">
      <c r="A1163" s="5"/>
      <c r="B1163" s="4"/>
      <c r="C1163" s="14"/>
      <c r="D1163" s="14"/>
      <c r="E1163" s="14"/>
    </row>
    <row r="1164" spans="1:5" ht="15">
      <c r="A1164" s="5"/>
      <c r="B1164" s="4"/>
      <c r="C1164" s="14"/>
      <c r="D1164" s="14"/>
      <c r="E1164" s="14"/>
    </row>
    <row r="1165" spans="1:5" ht="15">
      <c r="A1165" s="5"/>
      <c r="B1165" s="4"/>
      <c r="C1165" s="14"/>
      <c r="D1165" s="14"/>
      <c r="E1165" s="14"/>
    </row>
    <row r="1166" spans="1:5" ht="15">
      <c r="A1166" s="5"/>
      <c r="B1166" s="4"/>
      <c r="C1166" s="14"/>
      <c r="D1166" s="14"/>
      <c r="E1166" s="14"/>
    </row>
    <row r="1167" spans="1:5" ht="15">
      <c r="A1167" s="5"/>
      <c r="B1167" s="4"/>
      <c r="C1167" s="14"/>
      <c r="D1167" s="14"/>
      <c r="E1167" s="14"/>
    </row>
    <row r="1168" spans="1:5" ht="15">
      <c r="A1168" s="5"/>
      <c r="B1168" s="4"/>
      <c r="C1168" s="14"/>
      <c r="D1168" s="14"/>
      <c r="E1168" s="14"/>
    </row>
    <row r="1169" spans="1:5" ht="15">
      <c r="A1169" s="5"/>
      <c r="B1169" s="4"/>
      <c r="C1169" s="14"/>
      <c r="D1169" s="14"/>
      <c r="E1169" s="14"/>
    </row>
    <row r="1170" spans="1:5" ht="15">
      <c r="A1170" s="5"/>
      <c r="B1170" s="4"/>
      <c r="C1170" s="14"/>
      <c r="D1170" s="14"/>
      <c r="E1170" s="14"/>
    </row>
    <row r="1171" spans="1:5" ht="15">
      <c r="A1171" s="5"/>
      <c r="B1171" s="4"/>
      <c r="C1171" s="14"/>
      <c r="D1171" s="14"/>
      <c r="E1171" s="14"/>
    </row>
    <row r="1172" spans="1:5" ht="15">
      <c r="A1172" s="5"/>
      <c r="B1172" s="4"/>
      <c r="C1172" s="14"/>
      <c r="D1172" s="14"/>
      <c r="E1172" s="14"/>
    </row>
    <row r="1173" spans="1:5" ht="15">
      <c r="A1173" s="5"/>
      <c r="B1173" s="4"/>
      <c r="C1173" s="14"/>
      <c r="D1173" s="14"/>
      <c r="E1173" s="14"/>
    </row>
    <row r="1174" spans="1:5" ht="15">
      <c r="A1174" s="5"/>
      <c r="B1174" s="4"/>
      <c r="C1174" s="14"/>
      <c r="D1174" s="14"/>
      <c r="E1174" s="14"/>
    </row>
    <row r="1175" spans="1:5" ht="15">
      <c r="A1175" s="5"/>
      <c r="B1175" s="4"/>
      <c r="C1175" s="14"/>
      <c r="D1175" s="14"/>
      <c r="E1175" s="14"/>
    </row>
    <row r="1176" spans="1:5" ht="15">
      <c r="A1176" s="5"/>
      <c r="B1176" s="4"/>
      <c r="C1176" s="14"/>
      <c r="D1176" s="14"/>
      <c r="E1176" s="14"/>
    </row>
    <row r="1177" spans="1:5" ht="15">
      <c r="A1177" s="5"/>
      <c r="B1177" s="4"/>
      <c r="C1177" s="14"/>
      <c r="D1177" s="14"/>
      <c r="E1177" s="14"/>
    </row>
    <row r="1178" spans="1:5" ht="15">
      <c r="A1178" s="5"/>
      <c r="B1178" s="4"/>
      <c r="C1178" s="14"/>
      <c r="D1178" s="14"/>
      <c r="E1178" s="14"/>
    </row>
    <row r="1179" spans="1:5" ht="15">
      <c r="A1179" s="5"/>
      <c r="B1179" s="4"/>
      <c r="C1179" s="14"/>
      <c r="D1179" s="14"/>
      <c r="E1179" s="14"/>
    </row>
    <row r="1180" spans="1:5" ht="15">
      <c r="A1180" s="5"/>
      <c r="B1180" s="4"/>
      <c r="C1180" s="14"/>
      <c r="D1180" s="14"/>
      <c r="E1180" s="14"/>
    </row>
    <row r="1181" spans="1:5" ht="15">
      <c r="A1181" s="5"/>
      <c r="B1181" s="4"/>
      <c r="C1181" s="14"/>
      <c r="D1181" s="14"/>
      <c r="E1181" s="14"/>
    </row>
    <row r="1182" spans="1:5" ht="15">
      <c r="A1182" s="5"/>
      <c r="B1182" s="4"/>
      <c r="C1182" s="14"/>
      <c r="D1182" s="14"/>
      <c r="E1182" s="14"/>
    </row>
    <row r="1183" spans="1:5" ht="15">
      <c r="A1183" s="5"/>
      <c r="B1183" s="4"/>
      <c r="C1183" s="14"/>
      <c r="D1183" s="14"/>
      <c r="E1183" s="14"/>
    </row>
    <row r="1184" spans="1:5" ht="15">
      <c r="A1184" s="5"/>
      <c r="B1184" s="4"/>
      <c r="C1184" s="14"/>
      <c r="D1184" s="14"/>
      <c r="E1184" s="14"/>
    </row>
    <row r="1185" spans="1:5" ht="15">
      <c r="A1185" s="5"/>
      <c r="B1185" s="4"/>
      <c r="C1185" s="14"/>
      <c r="D1185" s="14"/>
      <c r="E1185" s="14"/>
    </row>
    <row r="1186" spans="1:5" ht="15">
      <c r="A1186" s="5"/>
      <c r="B1186" s="4"/>
      <c r="C1186" s="14"/>
      <c r="D1186" s="14"/>
      <c r="E1186" s="14"/>
    </row>
    <row r="1187" spans="1:5" ht="15">
      <c r="A1187" s="5"/>
      <c r="B1187" s="4"/>
      <c r="C1187" s="14"/>
      <c r="D1187" s="14"/>
      <c r="E1187" s="14"/>
    </row>
    <row r="1188" spans="1:5" ht="15">
      <c r="A1188" s="5"/>
      <c r="B1188" s="4"/>
      <c r="C1188" s="14"/>
      <c r="D1188" s="14"/>
      <c r="E1188" s="14"/>
    </row>
    <row r="1189" spans="1:5" ht="15">
      <c r="A1189" s="5"/>
      <c r="B1189" s="4"/>
      <c r="C1189" s="14"/>
      <c r="D1189" s="14"/>
      <c r="E1189" s="14"/>
    </row>
    <row r="1190" spans="1:5" ht="15">
      <c r="A1190" s="5"/>
      <c r="B1190" s="4"/>
      <c r="C1190" s="14"/>
      <c r="D1190" s="14"/>
      <c r="E1190" s="14"/>
    </row>
    <row r="1191" spans="1:5" ht="15">
      <c r="A1191" s="5"/>
      <c r="B1191" s="4"/>
      <c r="C1191" s="14"/>
      <c r="D1191" s="14"/>
      <c r="E1191" s="14"/>
    </row>
    <row r="1192" spans="1:5" ht="15">
      <c r="A1192" s="5"/>
      <c r="B1192" s="4"/>
      <c r="C1192" s="14"/>
      <c r="D1192" s="14"/>
      <c r="E1192" s="14"/>
    </row>
    <row r="1193" spans="1:5" ht="15">
      <c r="A1193" s="5"/>
      <c r="B1193" s="4"/>
      <c r="C1193" s="14"/>
      <c r="D1193" s="14"/>
      <c r="E1193" s="14"/>
    </row>
    <row r="1194" spans="1:5" ht="15">
      <c r="A1194" s="5"/>
      <c r="B1194" s="4"/>
      <c r="C1194" s="14"/>
      <c r="D1194" s="14"/>
      <c r="E1194" s="14"/>
    </row>
    <row r="1195" spans="1:5" ht="15">
      <c r="A1195" s="5"/>
      <c r="B1195" s="4"/>
      <c r="C1195" s="14"/>
      <c r="D1195" s="14"/>
      <c r="E1195" s="14"/>
    </row>
    <row r="1196" spans="1:5" ht="15">
      <c r="A1196" s="5"/>
      <c r="B1196" s="4"/>
      <c r="C1196" s="14"/>
      <c r="D1196" s="14"/>
      <c r="E1196" s="14"/>
    </row>
    <row r="1197" spans="1:5" ht="15">
      <c r="A1197" s="5"/>
      <c r="B1197" s="4"/>
      <c r="C1197" s="14"/>
      <c r="D1197" s="14"/>
      <c r="E1197" s="14"/>
    </row>
    <row r="1198" spans="1:5" ht="15">
      <c r="A1198" s="5"/>
      <c r="B1198" s="4"/>
      <c r="C1198" s="14"/>
      <c r="D1198" s="14"/>
      <c r="E1198" s="14"/>
    </row>
    <row r="1199" spans="1:5" ht="15">
      <c r="A1199" s="5"/>
      <c r="B1199" s="4"/>
      <c r="C1199" s="14"/>
      <c r="D1199" s="14"/>
      <c r="E1199" s="14"/>
    </row>
    <row r="1200" spans="1:5" ht="15">
      <c r="A1200" s="5"/>
      <c r="B1200" s="4"/>
      <c r="C1200" s="14"/>
      <c r="D1200" s="14"/>
      <c r="E1200" s="14"/>
    </row>
    <row r="1201" spans="1:5" ht="15">
      <c r="A1201" s="5"/>
      <c r="B1201" s="4"/>
      <c r="C1201" s="14"/>
      <c r="D1201" s="14"/>
      <c r="E1201" s="14"/>
    </row>
    <row r="1202" spans="1:5" ht="15">
      <c r="A1202" s="5"/>
      <c r="B1202" s="4"/>
      <c r="C1202" s="14"/>
      <c r="D1202" s="14"/>
      <c r="E1202" s="14"/>
    </row>
    <row r="1203" spans="1:5" ht="15">
      <c r="A1203" s="5"/>
      <c r="B1203" s="4"/>
      <c r="C1203" s="14"/>
      <c r="D1203" s="14"/>
      <c r="E1203" s="14"/>
    </row>
    <row r="1204" spans="1:5" ht="15">
      <c r="A1204" s="5"/>
      <c r="B1204" s="4"/>
      <c r="C1204" s="14"/>
      <c r="D1204" s="14"/>
      <c r="E1204" s="14"/>
    </row>
    <row r="1205" spans="1:5" ht="15">
      <c r="A1205" s="5"/>
      <c r="B1205" s="4"/>
      <c r="C1205" s="14"/>
      <c r="D1205" s="14"/>
      <c r="E1205" s="14"/>
    </row>
    <row r="1206" spans="1:5" ht="15">
      <c r="A1206" s="5"/>
      <c r="B1206" s="4"/>
      <c r="C1206" s="14"/>
      <c r="D1206" s="14"/>
      <c r="E1206" s="14"/>
    </row>
    <row r="1207" spans="1:5" ht="15">
      <c r="A1207" s="5"/>
      <c r="B1207" s="4"/>
      <c r="C1207" s="14"/>
      <c r="D1207" s="14"/>
      <c r="E1207" s="14"/>
    </row>
    <row r="1208" spans="1:5" ht="15">
      <c r="A1208" s="5"/>
      <c r="B1208" s="4"/>
      <c r="C1208" s="14"/>
      <c r="D1208" s="14"/>
      <c r="E1208" s="14"/>
    </row>
    <row r="1209" spans="1:5" ht="15">
      <c r="A1209" s="5"/>
      <c r="B1209" s="4"/>
      <c r="C1209" s="14"/>
      <c r="D1209" s="14"/>
      <c r="E1209" s="14"/>
    </row>
    <row r="1210" spans="1:5" ht="15">
      <c r="A1210" s="5"/>
      <c r="B1210" s="4"/>
      <c r="C1210" s="14"/>
      <c r="D1210" s="14"/>
      <c r="E1210" s="14"/>
    </row>
    <row r="1211" spans="1:5" ht="15">
      <c r="A1211" s="5"/>
      <c r="B1211" s="4"/>
      <c r="C1211" s="14"/>
      <c r="D1211" s="14"/>
      <c r="E1211" s="14"/>
    </row>
    <row r="1212" spans="1:5" ht="15">
      <c r="A1212" s="5"/>
      <c r="B1212" s="4"/>
      <c r="C1212" s="14"/>
      <c r="D1212" s="14"/>
      <c r="E1212" s="14"/>
    </row>
    <row r="1213" spans="1:5" ht="15">
      <c r="A1213" s="5"/>
      <c r="B1213" s="4"/>
      <c r="C1213" s="14"/>
      <c r="D1213" s="14"/>
      <c r="E1213" s="14"/>
    </row>
    <row r="1214" spans="1:5" ht="15">
      <c r="A1214" s="5"/>
      <c r="B1214" s="4"/>
      <c r="C1214" s="14"/>
      <c r="D1214" s="14"/>
      <c r="E1214" s="14"/>
    </row>
    <row r="1215" spans="1:5" ht="15">
      <c r="A1215" s="5"/>
      <c r="B1215" s="4"/>
      <c r="C1215" s="14"/>
      <c r="D1215" s="14"/>
      <c r="E1215" s="14"/>
    </row>
    <row r="1216" spans="1:5" ht="15">
      <c r="A1216" s="5"/>
      <c r="B1216" s="4"/>
      <c r="C1216" s="14"/>
      <c r="D1216" s="14"/>
      <c r="E1216" s="14"/>
    </row>
    <row r="1217" spans="1:5" ht="15">
      <c r="A1217" s="5"/>
      <c r="B1217" s="4"/>
      <c r="C1217" s="14"/>
      <c r="D1217" s="14"/>
      <c r="E1217" s="14"/>
    </row>
    <row r="1218" spans="1:5" ht="15">
      <c r="A1218" s="5"/>
      <c r="B1218" s="4"/>
      <c r="C1218" s="14"/>
      <c r="D1218" s="14"/>
      <c r="E1218" s="14"/>
    </row>
    <row r="1219" spans="1:5" ht="15">
      <c r="A1219" s="5"/>
      <c r="B1219" s="4"/>
      <c r="C1219" s="14"/>
      <c r="D1219" s="14"/>
      <c r="E1219" s="14"/>
    </row>
    <row r="1220" spans="1:5" ht="15">
      <c r="A1220" s="5"/>
      <c r="B1220" s="4"/>
      <c r="C1220" s="14"/>
      <c r="D1220" s="14"/>
      <c r="E1220" s="14"/>
    </row>
    <row r="1221" spans="1:5" ht="15">
      <c r="A1221" s="5"/>
      <c r="B1221" s="4"/>
      <c r="C1221" s="14"/>
      <c r="D1221" s="14"/>
      <c r="E1221" s="14"/>
    </row>
    <row r="1222" spans="1:5" ht="15">
      <c r="A1222" s="5"/>
      <c r="B1222" s="4"/>
      <c r="C1222" s="14"/>
      <c r="D1222" s="14"/>
      <c r="E1222" s="14"/>
    </row>
    <row r="1223" spans="1:5" ht="15">
      <c r="A1223" s="5"/>
      <c r="B1223" s="4"/>
      <c r="C1223" s="14"/>
      <c r="D1223" s="14"/>
      <c r="E1223" s="14"/>
    </row>
    <row r="1224" spans="1:5" ht="15">
      <c r="A1224" s="5"/>
      <c r="B1224" s="4"/>
      <c r="C1224" s="14"/>
      <c r="D1224" s="14"/>
      <c r="E1224" s="14"/>
    </row>
    <row r="1225" spans="1:5" ht="15">
      <c r="A1225" s="5"/>
      <c r="B1225" s="4"/>
      <c r="C1225" s="14"/>
      <c r="D1225" s="14"/>
      <c r="E1225" s="14"/>
    </row>
    <row r="1226" spans="1:5" ht="15">
      <c r="A1226" s="5"/>
      <c r="B1226" s="4"/>
      <c r="C1226" s="14"/>
      <c r="D1226" s="14"/>
      <c r="E1226" s="14"/>
    </row>
    <row r="1227" spans="1:5" ht="15">
      <c r="A1227" s="5"/>
      <c r="B1227" s="4"/>
      <c r="C1227" s="14"/>
      <c r="D1227" s="14"/>
      <c r="E1227" s="14"/>
    </row>
    <row r="1228" spans="1:5" ht="15">
      <c r="A1228" s="5"/>
      <c r="B1228" s="4"/>
      <c r="C1228" s="14"/>
      <c r="D1228" s="14"/>
      <c r="E1228" s="14"/>
    </row>
    <row r="1229" spans="1:5" ht="15">
      <c r="A1229" s="5"/>
      <c r="B1229" s="4"/>
      <c r="C1229" s="14"/>
      <c r="D1229" s="14"/>
      <c r="E1229" s="14"/>
    </row>
    <row r="1230" spans="1:5" ht="15">
      <c r="A1230" s="5"/>
      <c r="B1230" s="4"/>
      <c r="C1230" s="14"/>
      <c r="D1230" s="14"/>
      <c r="E1230" s="14"/>
    </row>
    <row r="1231" spans="1:5" ht="15">
      <c r="A1231" s="5"/>
      <c r="B1231" s="4"/>
      <c r="C1231" s="14"/>
      <c r="D1231" s="14"/>
      <c r="E1231" s="14"/>
    </row>
    <row r="1232" spans="1:5" ht="15">
      <c r="A1232" s="5"/>
      <c r="B1232" s="4"/>
      <c r="C1232" s="14"/>
      <c r="D1232" s="14"/>
      <c r="E1232" s="14"/>
    </row>
    <row r="1233" spans="1:5" ht="15">
      <c r="A1233" s="5"/>
      <c r="B1233" s="4"/>
      <c r="C1233" s="14"/>
      <c r="D1233" s="14"/>
      <c r="E1233" s="14"/>
    </row>
    <row r="1234" spans="1:5" ht="15">
      <c r="A1234" s="5"/>
      <c r="B1234" s="4"/>
      <c r="C1234" s="14"/>
      <c r="D1234" s="14"/>
      <c r="E1234" s="14"/>
    </row>
    <row r="1235" spans="1:5" ht="15">
      <c r="A1235" s="5"/>
      <c r="B1235" s="4"/>
      <c r="C1235" s="14"/>
      <c r="D1235" s="14"/>
      <c r="E1235" s="14"/>
    </row>
    <row r="1236" spans="1:5" ht="15">
      <c r="A1236" s="5"/>
      <c r="B1236" s="4"/>
      <c r="C1236" s="14"/>
      <c r="D1236" s="14"/>
      <c r="E1236" s="14"/>
    </row>
    <row r="1237" spans="1:5" ht="15">
      <c r="A1237" s="5"/>
      <c r="B1237" s="4"/>
      <c r="C1237" s="14"/>
      <c r="D1237" s="14"/>
      <c r="E1237" s="14"/>
    </row>
    <row r="1238" spans="1:5" ht="15">
      <c r="A1238" s="5"/>
      <c r="B1238" s="4"/>
      <c r="C1238" s="14"/>
      <c r="D1238" s="14"/>
      <c r="E1238" s="14"/>
    </row>
    <row r="1239" spans="1:5" ht="15">
      <c r="A1239" s="5"/>
      <c r="B1239" s="4"/>
      <c r="C1239" s="14"/>
      <c r="D1239" s="14"/>
      <c r="E1239" s="14"/>
    </row>
    <row r="1240" spans="1:5" ht="15">
      <c r="A1240" s="5"/>
      <c r="B1240" s="4"/>
      <c r="C1240" s="14"/>
      <c r="D1240" s="14"/>
      <c r="E1240" s="14"/>
    </row>
    <row r="1241" spans="1:5" ht="15">
      <c r="A1241" s="5"/>
      <c r="B1241" s="4"/>
      <c r="C1241" s="14"/>
      <c r="D1241" s="14"/>
      <c r="E1241" s="14"/>
    </row>
    <row r="1242" spans="1:5" ht="15">
      <c r="A1242" s="5"/>
      <c r="B1242" s="4"/>
      <c r="C1242" s="14"/>
      <c r="D1242" s="14"/>
      <c r="E1242" s="14"/>
    </row>
    <row r="1243" spans="1:5" ht="15">
      <c r="A1243" s="5"/>
      <c r="B1243" s="4"/>
      <c r="C1243" s="14"/>
      <c r="D1243" s="14"/>
      <c r="E1243" s="14"/>
    </row>
    <row r="1244" spans="1:5" ht="15">
      <c r="A1244" s="5"/>
      <c r="B1244" s="4"/>
      <c r="C1244" s="14"/>
      <c r="D1244" s="14"/>
      <c r="E1244" s="14"/>
    </row>
    <row r="1245" spans="1:5" ht="15">
      <c r="A1245" s="5"/>
      <c r="B1245" s="4"/>
      <c r="C1245" s="14"/>
      <c r="D1245" s="14"/>
      <c r="E1245" s="14"/>
    </row>
    <row r="1246" spans="1:5" ht="15">
      <c r="A1246" s="5"/>
      <c r="B1246" s="4"/>
      <c r="C1246" s="14"/>
      <c r="D1246" s="14"/>
      <c r="E1246" s="14"/>
    </row>
    <row r="1247" spans="1:5" ht="15">
      <c r="A1247" s="5"/>
      <c r="B1247" s="4"/>
      <c r="C1247" s="14"/>
      <c r="D1247" s="14"/>
      <c r="E1247" s="14"/>
    </row>
    <row r="1248" spans="1:5" ht="15">
      <c r="A1248" s="5"/>
      <c r="B1248" s="4"/>
      <c r="C1248" s="14"/>
      <c r="D1248" s="14"/>
      <c r="E1248" s="14"/>
    </row>
    <row r="1249" spans="1:5" ht="15">
      <c r="A1249" s="5"/>
      <c r="B1249" s="4"/>
      <c r="C1249" s="14"/>
      <c r="D1249" s="14"/>
      <c r="E1249" s="14"/>
    </row>
    <row r="1250" spans="1:5" ht="15">
      <c r="A1250" s="5"/>
      <c r="B1250" s="4"/>
      <c r="C1250" s="14"/>
      <c r="D1250" s="14"/>
      <c r="E1250" s="14"/>
    </row>
    <row r="1251" spans="1:5" ht="15">
      <c r="A1251" s="5"/>
      <c r="B1251" s="4"/>
      <c r="C1251" s="14"/>
      <c r="D1251" s="14"/>
      <c r="E1251" s="14"/>
    </row>
    <row r="1252" spans="1:5" ht="15">
      <c r="A1252" s="5"/>
      <c r="B1252" s="4"/>
      <c r="C1252" s="14"/>
      <c r="D1252" s="14"/>
      <c r="E1252" s="14"/>
    </row>
    <row r="1253" spans="1:5" ht="15">
      <c r="A1253" s="5"/>
      <c r="B1253" s="4"/>
      <c r="C1253" s="14"/>
      <c r="D1253" s="14"/>
      <c r="E1253" s="14"/>
    </row>
    <row r="1254" spans="1:5" ht="15">
      <c r="A1254" s="5"/>
      <c r="B1254" s="4"/>
      <c r="C1254" s="14"/>
      <c r="D1254" s="14"/>
      <c r="E1254" s="14"/>
    </row>
    <row r="1255" spans="1:5" ht="15">
      <c r="A1255" s="5"/>
      <c r="B1255" s="4"/>
      <c r="C1255" s="14"/>
      <c r="D1255" s="14"/>
      <c r="E1255" s="14"/>
    </row>
    <row r="1256" spans="1:5" ht="15">
      <c r="A1256" s="5"/>
      <c r="B1256" s="4"/>
      <c r="C1256" s="14"/>
      <c r="D1256" s="14"/>
      <c r="E1256" s="14"/>
    </row>
    <row r="1257" spans="1:5" ht="15">
      <c r="A1257" s="5"/>
      <c r="B1257" s="4"/>
      <c r="C1257" s="14"/>
      <c r="D1257" s="14"/>
      <c r="E1257" s="14"/>
    </row>
    <row r="1258" spans="1:5" ht="15">
      <c r="A1258" s="5"/>
      <c r="B1258" s="4"/>
      <c r="C1258" s="14"/>
      <c r="D1258" s="14"/>
      <c r="E1258" s="14"/>
    </row>
    <row r="1259" spans="1:5" ht="15">
      <c r="A1259" s="5"/>
      <c r="B1259" s="4"/>
      <c r="C1259" s="14"/>
      <c r="D1259" s="14"/>
      <c r="E1259" s="14"/>
    </row>
    <row r="1260" spans="1:5" ht="15">
      <c r="A1260" s="5"/>
      <c r="B1260" s="4"/>
      <c r="C1260" s="14"/>
      <c r="D1260" s="14"/>
      <c r="E1260" s="14"/>
    </row>
    <row r="1261" spans="1:5" ht="15">
      <c r="A1261" s="5"/>
      <c r="B1261" s="4"/>
      <c r="C1261" s="14"/>
      <c r="D1261" s="14"/>
      <c r="E1261" s="14"/>
    </row>
    <row r="1262" spans="1:5" ht="15">
      <c r="A1262" s="5"/>
      <c r="B1262" s="4"/>
      <c r="C1262" s="14"/>
      <c r="D1262" s="14"/>
      <c r="E1262" s="14"/>
    </row>
    <row r="1263" spans="1:5" ht="15">
      <c r="A1263" s="5"/>
      <c r="B1263" s="4"/>
      <c r="C1263" s="14"/>
      <c r="D1263" s="14"/>
      <c r="E1263" s="14"/>
    </row>
    <row r="1264" spans="1:5" ht="15">
      <c r="A1264" s="5"/>
      <c r="B1264" s="4"/>
      <c r="C1264" s="14"/>
      <c r="D1264" s="14"/>
      <c r="E1264" s="14"/>
    </row>
    <row r="1265" spans="1:5" ht="15">
      <c r="A1265" s="5"/>
      <c r="B1265" s="4"/>
      <c r="C1265" s="14"/>
      <c r="D1265" s="14"/>
      <c r="E1265" s="14"/>
    </row>
  </sheetData>
  <printOptions/>
  <pageMargins left="0" right="0" top="0" bottom="0" header="0.5118110236220472" footer="0.5118110236220472"/>
  <pageSetup horizontalDpi="600" verticalDpi="600" orientation="portrait" paperSize="9" scale="75" r:id="rId3"/>
  <colBreaks count="1" manualBreakCount="1">
    <brk id="6" max="6553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C6:O61"/>
  <sheetViews>
    <sheetView workbookViewId="0" topLeftCell="A34">
      <selection activeCell="J21" sqref="J21"/>
    </sheetView>
  </sheetViews>
  <sheetFormatPr defaultColWidth="9.00390625" defaultRowHeight="12.75"/>
  <cols>
    <col min="1" max="1" width="2.375" style="83" customWidth="1"/>
    <col min="2" max="2" width="4.25390625" style="83" hidden="1" customWidth="1"/>
    <col min="3" max="3" width="34.125" style="83" customWidth="1"/>
    <col min="4" max="4" width="5.375" style="83" customWidth="1"/>
    <col min="5" max="5" width="13.75390625" style="83" customWidth="1"/>
    <col min="6" max="6" width="17.375" style="83" customWidth="1"/>
    <col min="7" max="7" width="18.75390625" style="83" customWidth="1"/>
    <col min="8" max="8" width="13.75390625" style="83" customWidth="1"/>
    <col min="9" max="16384" width="9.125" style="83" customWidth="1"/>
  </cols>
  <sheetData>
    <row r="6" spans="3:15" ht="18">
      <c r="C6" s="88" t="s">
        <v>247</v>
      </c>
      <c r="D6" s="88"/>
      <c r="E6" s="89"/>
      <c r="F6" s="90"/>
      <c r="G6" s="91"/>
      <c r="H6" s="92"/>
      <c r="I6" s="92"/>
      <c r="J6" s="92"/>
      <c r="K6" s="92"/>
      <c r="L6" s="92"/>
      <c r="M6" s="92"/>
      <c r="N6" s="92"/>
      <c r="O6" s="92"/>
    </row>
    <row r="7" spans="3:15" ht="15" thickBot="1">
      <c r="C7" s="85"/>
      <c r="D7" s="85"/>
      <c r="E7" s="86"/>
      <c r="F7" s="87"/>
      <c r="G7" s="86" t="s">
        <v>280</v>
      </c>
      <c r="H7" s="87"/>
      <c r="I7" s="87"/>
      <c r="J7" s="87"/>
      <c r="K7" s="87"/>
      <c r="L7" s="87"/>
      <c r="M7" s="87"/>
      <c r="N7" s="87"/>
      <c r="O7" s="87"/>
    </row>
    <row r="8" spans="3:15" s="124" customFormat="1" ht="18.75" thickBot="1">
      <c r="C8" s="462" t="s">
        <v>224</v>
      </c>
      <c r="D8" s="463"/>
      <c r="E8" s="464">
        <v>2007</v>
      </c>
      <c r="F8" s="464">
        <v>2008</v>
      </c>
      <c r="G8" s="465">
        <v>2009</v>
      </c>
      <c r="H8" s="125"/>
      <c r="I8" s="125"/>
      <c r="J8" s="125"/>
      <c r="K8" s="125"/>
      <c r="L8" s="125"/>
      <c r="M8" s="125"/>
      <c r="N8" s="125"/>
      <c r="O8" s="125"/>
    </row>
    <row r="9" spans="3:15" s="181" customFormat="1" ht="15.75">
      <c r="C9" s="175" t="s">
        <v>225</v>
      </c>
      <c r="D9" s="176"/>
      <c r="E9" s="177"/>
      <c r="F9" s="178"/>
      <c r="G9" s="179"/>
      <c r="H9" s="180"/>
      <c r="I9" s="180"/>
      <c r="J9" s="180"/>
      <c r="K9" s="180"/>
      <c r="L9" s="180"/>
      <c r="M9" s="180"/>
      <c r="N9" s="180"/>
      <c r="O9" s="180"/>
    </row>
    <row r="10" spans="3:15" ht="14.25">
      <c r="C10" s="126" t="s">
        <v>226</v>
      </c>
      <c r="D10" s="93" t="s">
        <v>227</v>
      </c>
      <c r="E10" s="94">
        <v>180663</v>
      </c>
      <c r="F10" s="95">
        <v>194943</v>
      </c>
      <c r="G10" s="127">
        <v>212863</v>
      </c>
      <c r="H10" s="119"/>
      <c r="I10" s="87"/>
      <c r="J10" s="87"/>
      <c r="K10" s="87"/>
      <c r="L10" s="87"/>
      <c r="M10" s="87"/>
      <c r="N10" s="87"/>
      <c r="O10" s="87"/>
    </row>
    <row r="11" spans="3:15" ht="14.25">
      <c r="C11" s="126" t="s">
        <v>228</v>
      </c>
      <c r="D11" s="93" t="s">
        <v>227</v>
      </c>
      <c r="E11" s="94">
        <v>274770</v>
      </c>
      <c r="F11" s="95">
        <v>284950</v>
      </c>
      <c r="G11" s="127">
        <v>298070</v>
      </c>
      <c r="H11" s="87"/>
      <c r="I11" s="119"/>
      <c r="J11" s="87"/>
      <c r="K11" s="87"/>
      <c r="L11" s="87"/>
      <c r="M11" s="87"/>
      <c r="N11" s="87"/>
      <c r="O11" s="87"/>
    </row>
    <row r="12" spans="3:15" ht="14.25">
      <c r="C12" s="126" t="s">
        <v>229</v>
      </c>
      <c r="D12" s="93" t="s">
        <v>227</v>
      </c>
      <c r="E12" s="94">
        <v>22000</v>
      </c>
      <c r="F12" s="95">
        <v>34000</v>
      </c>
      <c r="G12" s="127">
        <v>46000</v>
      </c>
      <c r="H12" s="87"/>
      <c r="I12" s="87"/>
      <c r="J12" s="87"/>
      <c r="K12" s="87"/>
      <c r="L12" s="87"/>
      <c r="M12" s="87"/>
      <c r="N12" s="87"/>
      <c r="O12" s="87"/>
    </row>
    <row r="13" spans="3:15" ht="14.25">
      <c r="C13" s="126" t="s">
        <v>230</v>
      </c>
      <c r="D13" s="93" t="s">
        <v>227</v>
      </c>
      <c r="E13" s="94">
        <v>87000</v>
      </c>
      <c r="F13" s="95">
        <v>90000</v>
      </c>
      <c r="G13" s="127">
        <v>93000</v>
      </c>
      <c r="H13" s="87"/>
      <c r="I13" s="87"/>
      <c r="J13" s="87"/>
      <c r="K13" s="87"/>
      <c r="L13" s="87"/>
      <c r="M13" s="87"/>
      <c r="N13" s="87"/>
      <c r="O13" s="87"/>
    </row>
    <row r="14" spans="3:15" ht="14.25">
      <c r="C14" s="126" t="s">
        <v>231</v>
      </c>
      <c r="D14" s="93" t="s">
        <v>232</v>
      </c>
      <c r="E14" s="94">
        <v>343</v>
      </c>
      <c r="F14" s="95">
        <v>343</v>
      </c>
      <c r="G14" s="127">
        <v>343</v>
      </c>
      <c r="H14" s="87"/>
      <c r="I14" s="87"/>
      <c r="J14" s="87"/>
      <c r="K14" s="87"/>
      <c r="L14" s="87"/>
      <c r="M14" s="87"/>
      <c r="N14" s="87"/>
      <c r="O14" s="87"/>
    </row>
    <row r="15" spans="3:15" ht="14.25">
      <c r="C15" s="126" t="s">
        <v>233</v>
      </c>
      <c r="D15" s="93" t="s">
        <v>234</v>
      </c>
      <c r="E15" s="94">
        <v>21137</v>
      </c>
      <c r="F15" s="95">
        <v>21865</v>
      </c>
      <c r="G15" s="127">
        <v>22594</v>
      </c>
      <c r="H15" s="87"/>
      <c r="I15" s="87"/>
      <c r="J15" s="87"/>
      <c r="K15" s="87"/>
      <c r="L15" s="87"/>
      <c r="M15" s="87"/>
      <c r="N15" s="87"/>
      <c r="O15" s="87"/>
    </row>
    <row r="16" spans="3:15" s="96" customFormat="1" ht="15">
      <c r="C16" s="128" t="s">
        <v>235</v>
      </c>
      <c r="D16" s="93" t="s">
        <v>227</v>
      </c>
      <c r="E16" s="97">
        <f>E17+E18</f>
        <v>94300</v>
      </c>
      <c r="F16" s="97">
        <f>F17+F18</f>
        <v>102200</v>
      </c>
      <c r="G16" s="129">
        <f>G17+G18</f>
        <v>109400</v>
      </c>
      <c r="H16" s="99"/>
      <c r="I16" s="99"/>
      <c r="J16" s="99"/>
      <c r="K16" s="99"/>
      <c r="L16" s="99"/>
      <c r="M16" s="99"/>
      <c r="N16" s="99"/>
      <c r="O16" s="99"/>
    </row>
    <row r="17" spans="3:15" s="96" customFormat="1" ht="15">
      <c r="C17" s="128" t="s">
        <v>236</v>
      </c>
      <c r="D17" s="93" t="s">
        <v>227</v>
      </c>
      <c r="E17" s="97">
        <v>82300</v>
      </c>
      <c r="F17" s="98">
        <v>78200</v>
      </c>
      <c r="G17" s="129">
        <v>73400</v>
      </c>
      <c r="H17" s="99"/>
      <c r="I17" s="99"/>
      <c r="J17" s="99"/>
      <c r="K17" s="99"/>
      <c r="L17" s="99"/>
      <c r="M17" s="99"/>
      <c r="N17" s="99"/>
      <c r="O17" s="99"/>
    </row>
    <row r="18" spans="3:15" s="96" customFormat="1" ht="15">
      <c r="C18" s="128" t="s">
        <v>237</v>
      </c>
      <c r="D18" s="93" t="s">
        <v>227</v>
      </c>
      <c r="E18" s="97">
        <v>12000</v>
      </c>
      <c r="F18" s="98">
        <v>24000</v>
      </c>
      <c r="G18" s="129">
        <v>36000</v>
      </c>
      <c r="H18" s="99"/>
      <c r="I18" s="99"/>
      <c r="J18" s="99"/>
      <c r="K18" s="99"/>
      <c r="L18" s="99"/>
      <c r="M18" s="99"/>
      <c r="N18" s="99"/>
      <c r="O18" s="99"/>
    </row>
    <row r="19" spans="3:15" s="96" customFormat="1" ht="15">
      <c r="C19" s="128" t="s">
        <v>248</v>
      </c>
      <c r="D19" s="93"/>
      <c r="E19" s="97">
        <v>11807</v>
      </c>
      <c r="F19" s="97">
        <v>11807</v>
      </c>
      <c r="G19" s="129">
        <v>11807</v>
      </c>
      <c r="H19" s="99"/>
      <c r="I19" s="99"/>
      <c r="J19" s="99"/>
      <c r="K19" s="99"/>
      <c r="L19" s="99"/>
      <c r="M19" s="99"/>
      <c r="N19" s="99"/>
      <c r="O19" s="99"/>
    </row>
    <row r="20" spans="3:15" ht="14.25">
      <c r="C20" s="126" t="s">
        <v>238</v>
      </c>
      <c r="D20" s="93" t="s">
        <v>227</v>
      </c>
      <c r="E20" s="94">
        <v>0</v>
      </c>
      <c r="F20" s="94">
        <v>0</v>
      </c>
      <c r="G20" s="127">
        <v>0</v>
      </c>
      <c r="H20" s="87"/>
      <c r="I20" s="87"/>
      <c r="J20" s="87"/>
      <c r="K20" s="87"/>
      <c r="L20" s="87"/>
      <c r="M20" s="87"/>
      <c r="N20" s="87"/>
      <c r="O20" s="87"/>
    </row>
    <row r="21" spans="3:15" ht="15" thickBot="1">
      <c r="C21" s="130" t="s">
        <v>239</v>
      </c>
      <c r="D21" s="100" t="s">
        <v>234</v>
      </c>
      <c r="E21" s="101">
        <v>100000</v>
      </c>
      <c r="F21" s="102">
        <v>100000</v>
      </c>
      <c r="G21" s="131">
        <v>100000</v>
      </c>
      <c r="H21" s="87"/>
      <c r="I21" s="87"/>
      <c r="J21" s="87"/>
      <c r="K21" s="87"/>
      <c r="L21" s="87"/>
      <c r="M21" s="87"/>
      <c r="N21" s="87"/>
      <c r="O21" s="87"/>
    </row>
    <row r="22" spans="3:15" s="181" customFormat="1" ht="15.75">
      <c r="C22" s="182" t="s">
        <v>240</v>
      </c>
      <c r="D22" s="183"/>
      <c r="E22" s="177"/>
      <c r="F22" s="178"/>
      <c r="G22" s="179"/>
      <c r="H22" s="180"/>
      <c r="I22" s="180"/>
      <c r="J22" s="180"/>
      <c r="K22" s="180"/>
      <c r="L22" s="180"/>
      <c r="M22" s="180"/>
      <c r="N22" s="180"/>
      <c r="O22" s="180"/>
    </row>
    <row r="23" spans="3:15" ht="14.25">
      <c r="C23" s="132" t="s">
        <v>226</v>
      </c>
      <c r="D23" s="103" t="s">
        <v>227</v>
      </c>
      <c r="E23" s="105">
        <v>3800</v>
      </c>
      <c r="F23" s="105">
        <v>3800</v>
      </c>
      <c r="G23" s="133">
        <v>3800</v>
      </c>
      <c r="H23" s="87"/>
      <c r="I23" s="87"/>
      <c r="J23" s="87"/>
      <c r="K23" s="87"/>
      <c r="L23" s="87"/>
      <c r="M23" s="87"/>
      <c r="N23" s="87"/>
      <c r="O23" s="87"/>
    </row>
    <row r="24" spans="3:15" ht="14.25">
      <c r="C24" s="132" t="s">
        <v>228</v>
      </c>
      <c r="D24" s="106" t="s">
        <v>227</v>
      </c>
      <c r="E24" s="107">
        <v>19324</v>
      </c>
      <c r="F24" s="105">
        <v>20574</v>
      </c>
      <c r="G24" s="134">
        <v>21967</v>
      </c>
      <c r="H24" s="87"/>
      <c r="I24" s="87"/>
      <c r="J24" s="87"/>
      <c r="K24" s="87"/>
      <c r="L24" s="87"/>
      <c r="M24" s="87"/>
      <c r="N24" s="87"/>
      <c r="O24" s="87"/>
    </row>
    <row r="25" spans="3:15" ht="14.25">
      <c r="C25" s="132" t="s">
        <v>229</v>
      </c>
      <c r="D25" s="106" t="s">
        <v>227</v>
      </c>
      <c r="E25" s="107">
        <v>500</v>
      </c>
      <c r="F25" s="108">
        <v>500</v>
      </c>
      <c r="G25" s="134">
        <v>500</v>
      </c>
      <c r="H25" s="87"/>
      <c r="I25" s="87"/>
      <c r="J25" s="87"/>
      <c r="K25" s="87"/>
      <c r="L25" s="87"/>
      <c r="M25" s="87"/>
      <c r="N25" s="87"/>
      <c r="O25" s="87"/>
    </row>
    <row r="26" spans="3:15" ht="14.25">
      <c r="C26" s="132" t="s">
        <v>230</v>
      </c>
      <c r="D26" s="106" t="s">
        <v>227</v>
      </c>
      <c r="E26" s="107">
        <v>7730</v>
      </c>
      <c r="F26" s="105">
        <v>8536</v>
      </c>
      <c r="G26" s="134">
        <v>9404</v>
      </c>
      <c r="H26" s="87"/>
      <c r="I26" s="87"/>
      <c r="J26" s="87"/>
      <c r="K26" s="87"/>
      <c r="L26" s="87"/>
      <c r="M26" s="87"/>
      <c r="N26" s="87"/>
      <c r="O26" s="87"/>
    </row>
    <row r="27" spans="3:15" ht="14.25">
      <c r="C27" s="132" t="s">
        <v>231</v>
      </c>
      <c r="D27" s="106" t="s">
        <v>241</v>
      </c>
      <c r="E27" s="107">
        <v>34</v>
      </c>
      <c r="F27" s="95">
        <v>35</v>
      </c>
      <c r="G27" s="134">
        <v>36</v>
      </c>
      <c r="H27" s="87"/>
      <c r="I27" s="87"/>
      <c r="J27" s="87"/>
      <c r="K27" s="87"/>
      <c r="L27" s="87"/>
      <c r="M27" s="87"/>
      <c r="N27" s="87"/>
      <c r="O27" s="87"/>
    </row>
    <row r="28" spans="3:15" ht="14.25">
      <c r="C28" s="132" t="s">
        <v>233</v>
      </c>
      <c r="D28" s="106" t="s">
        <v>234</v>
      </c>
      <c r="E28" s="107">
        <v>18946</v>
      </c>
      <c r="F28" s="105">
        <v>20324</v>
      </c>
      <c r="G28" s="134">
        <v>21769</v>
      </c>
      <c r="H28" s="84"/>
      <c r="I28" s="84"/>
      <c r="J28" s="84"/>
      <c r="K28" s="84"/>
      <c r="L28" s="84"/>
      <c r="M28" s="84"/>
      <c r="N28" s="84"/>
      <c r="O28" s="84"/>
    </row>
    <row r="29" spans="3:15" s="96" customFormat="1" ht="15">
      <c r="C29" s="135" t="s">
        <v>242</v>
      </c>
      <c r="D29" s="106" t="s">
        <v>227</v>
      </c>
      <c r="E29" s="109">
        <v>16024</v>
      </c>
      <c r="F29" s="110">
        <v>17274</v>
      </c>
      <c r="G29" s="136">
        <v>18667</v>
      </c>
      <c r="H29" s="111"/>
      <c r="I29" s="111"/>
      <c r="J29" s="111"/>
      <c r="K29" s="111"/>
      <c r="L29" s="111"/>
      <c r="M29" s="111"/>
      <c r="N29" s="111"/>
      <c r="O29" s="111"/>
    </row>
    <row r="30" spans="3:15" s="96" customFormat="1" ht="15">
      <c r="C30" s="135" t="s">
        <v>236</v>
      </c>
      <c r="D30" s="106" t="s">
        <v>227</v>
      </c>
      <c r="E30" s="109">
        <f>E29-E31</f>
        <v>15524</v>
      </c>
      <c r="F30" s="109">
        <f>F29-F31</f>
        <v>16774</v>
      </c>
      <c r="G30" s="109">
        <f>G29-G31</f>
        <v>18167</v>
      </c>
      <c r="H30" s="111"/>
      <c r="I30" s="111"/>
      <c r="J30" s="111"/>
      <c r="K30" s="111"/>
      <c r="L30" s="111"/>
      <c r="M30" s="111"/>
      <c r="N30" s="111"/>
      <c r="O30" s="111"/>
    </row>
    <row r="31" spans="3:15" s="96" customFormat="1" ht="15">
      <c r="C31" s="135" t="s">
        <v>237</v>
      </c>
      <c r="D31" s="106" t="s">
        <v>227</v>
      </c>
      <c r="E31" s="109">
        <v>500</v>
      </c>
      <c r="F31" s="98">
        <v>500</v>
      </c>
      <c r="G31" s="136">
        <v>500</v>
      </c>
      <c r="H31" s="111"/>
      <c r="I31" s="111"/>
      <c r="J31" s="111"/>
      <c r="K31" s="111"/>
      <c r="L31" s="111"/>
      <c r="M31" s="111"/>
      <c r="N31" s="111"/>
      <c r="O31" s="111"/>
    </row>
    <row r="32" spans="3:15" ht="14.25">
      <c r="C32" s="132" t="s">
        <v>238</v>
      </c>
      <c r="D32" s="106" t="s">
        <v>227</v>
      </c>
      <c r="E32" s="107">
        <v>0</v>
      </c>
      <c r="F32" s="95">
        <v>0</v>
      </c>
      <c r="G32" s="134">
        <v>0</v>
      </c>
      <c r="H32" s="84"/>
      <c r="I32" s="84"/>
      <c r="J32" s="84"/>
      <c r="K32" s="84"/>
      <c r="L32" s="84"/>
      <c r="M32" s="84"/>
      <c r="N32" s="84"/>
      <c r="O32" s="84"/>
    </row>
    <row r="33" spans="3:15" ht="15" thickBot="1">
      <c r="C33" s="137" t="s">
        <v>243</v>
      </c>
      <c r="D33" s="112" t="s">
        <v>234</v>
      </c>
      <c r="E33" s="118">
        <v>50000</v>
      </c>
      <c r="F33" s="102">
        <v>60000</v>
      </c>
      <c r="G33" s="122">
        <v>60000</v>
      </c>
      <c r="H33" s="84"/>
      <c r="I33" s="84"/>
      <c r="J33" s="84"/>
      <c r="K33" s="84"/>
      <c r="L33" s="84"/>
      <c r="M33" s="84"/>
      <c r="N33" s="84"/>
      <c r="O33" s="84"/>
    </row>
    <row r="34" spans="3:15" s="181" customFormat="1" ht="15.75">
      <c r="C34" s="182" t="s">
        <v>244</v>
      </c>
      <c r="D34" s="183"/>
      <c r="E34" s="184"/>
      <c r="F34" s="185"/>
      <c r="G34" s="186"/>
      <c r="H34" s="187"/>
      <c r="I34" s="187"/>
      <c r="J34" s="187"/>
      <c r="K34" s="187"/>
      <c r="L34" s="187"/>
      <c r="M34" s="187"/>
      <c r="N34" s="187"/>
      <c r="O34" s="187"/>
    </row>
    <row r="35" spans="3:15" s="181" customFormat="1" ht="15.75">
      <c r="C35" s="182" t="s">
        <v>246</v>
      </c>
      <c r="D35" s="188"/>
      <c r="E35" s="189"/>
      <c r="F35" s="190"/>
      <c r="G35" s="191"/>
      <c r="H35" s="187"/>
      <c r="I35" s="187"/>
      <c r="J35" s="187"/>
      <c r="K35" s="187"/>
      <c r="L35" s="187"/>
      <c r="M35" s="187"/>
      <c r="N35" s="187"/>
      <c r="O35" s="187"/>
    </row>
    <row r="36" spans="3:15" ht="14.25">
      <c r="C36" s="132" t="s">
        <v>226</v>
      </c>
      <c r="D36" s="114" t="s">
        <v>227</v>
      </c>
      <c r="E36" s="104">
        <v>10000</v>
      </c>
      <c r="F36" s="115">
        <v>10000</v>
      </c>
      <c r="G36" s="120">
        <v>10000</v>
      </c>
      <c r="H36" s="84"/>
      <c r="I36" s="84"/>
      <c r="J36" s="84"/>
      <c r="K36" s="84"/>
      <c r="L36" s="84"/>
      <c r="M36" s="84"/>
      <c r="N36" s="84"/>
      <c r="O36" s="84"/>
    </row>
    <row r="37" spans="3:15" ht="14.25">
      <c r="C37" s="132" t="s">
        <v>228</v>
      </c>
      <c r="D37" s="114" t="s">
        <v>227</v>
      </c>
      <c r="E37" s="107">
        <v>25397</v>
      </c>
      <c r="F37" s="105">
        <v>26845</v>
      </c>
      <c r="G37" s="134">
        <v>28408</v>
      </c>
      <c r="H37" s="84"/>
      <c r="I37" s="84"/>
      <c r="J37" s="84"/>
      <c r="K37" s="84"/>
      <c r="L37" s="84"/>
      <c r="M37" s="84"/>
      <c r="N37" s="84"/>
      <c r="O37" s="84"/>
    </row>
    <row r="38" spans="3:15" ht="14.25">
      <c r="C38" s="132" t="s">
        <v>229</v>
      </c>
      <c r="D38" s="114" t="s">
        <v>227</v>
      </c>
      <c r="E38" s="107">
        <v>200</v>
      </c>
      <c r="F38" s="108">
        <v>200</v>
      </c>
      <c r="G38" s="134">
        <v>200</v>
      </c>
      <c r="H38" s="84"/>
      <c r="I38" s="84"/>
      <c r="J38" s="84"/>
      <c r="K38" s="84"/>
      <c r="L38" s="84"/>
      <c r="M38" s="84"/>
      <c r="N38" s="84"/>
      <c r="O38" s="84"/>
    </row>
    <row r="39" spans="3:15" ht="14.25">
      <c r="C39" s="132" t="s">
        <v>230</v>
      </c>
      <c r="D39" s="114" t="s">
        <v>227</v>
      </c>
      <c r="E39" s="107">
        <v>8610</v>
      </c>
      <c r="F39" s="105">
        <v>9040</v>
      </c>
      <c r="G39" s="134">
        <v>9492</v>
      </c>
      <c r="H39" s="84"/>
      <c r="I39" s="84"/>
      <c r="J39" s="84"/>
      <c r="K39" s="84"/>
      <c r="L39" s="84"/>
      <c r="M39" s="84"/>
      <c r="N39" s="84"/>
      <c r="O39" s="84"/>
    </row>
    <row r="40" spans="3:15" ht="14.25">
      <c r="C40" s="132" t="s">
        <v>231</v>
      </c>
      <c r="D40" s="114" t="s">
        <v>241</v>
      </c>
      <c r="E40" s="107">
        <v>56</v>
      </c>
      <c r="F40" s="105">
        <v>56</v>
      </c>
      <c r="G40" s="134">
        <v>56</v>
      </c>
      <c r="H40" s="84"/>
      <c r="I40" s="84"/>
      <c r="J40" s="84"/>
      <c r="K40" s="84"/>
      <c r="L40" s="84"/>
      <c r="M40" s="84"/>
      <c r="N40" s="84"/>
      <c r="O40" s="84"/>
    </row>
    <row r="41" spans="3:15" ht="14.25">
      <c r="C41" s="138" t="s">
        <v>233</v>
      </c>
      <c r="D41" s="114" t="s">
        <v>245</v>
      </c>
      <c r="E41" s="104">
        <v>12366</v>
      </c>
      <c r="F41" s="115">
        <v>13006</v>
      </c>
      <c r="G41" s="120">
        <v>13679</v>
      </c>
      <c r="H41" s="84"/>
      <c r="I41" s="84"/>
      <c r="J41" s="84"/>
      <c r="K41" s="84"/>
      <c r="L41" s="84"/>
      <c r="M41" s="84"/>
      <c r="N41" s="84"/>
      <c r="O41" s="84"/>
    </row>
    <row r="42" spans="3:15" s="96" customFormat="1" ht="15">
      <c r="C42" s="135" t="s">
        <v>242</v>
      </c>
      <c r="D42" s="114" t="s">
        <v>227</v>
      </c>
      <c r="E42" s="116">
        <v>15597</v>
      </c>
      <c r="F42" s="110">
        <v>17045</v>
      </c>
      <c r="G42" s="121">
        <v>18608</v>
      </c>
      <c r="H42" s="111"/>
      <c r="I42" s="117"/>
      <c r="J42" s="111"/>
      <c r="K42" s="111"/>
      <c r="L42" s="111"/>
      <c r="M42" s="111"/>
      <c r="N42" s="111"/>
      <c r="O42" s="111"/>
    </row>
    <row r="43" spans="3:15" s="96" customFormat="1" ht="15">
      <c r="C43" s="135" t="s">
        <v>236</v>
      </c>
      <c r="D43" s="114" t="s">
        <v>227</v>
      </c>
      <c r="E43" s="116">
        <f>E42-E44</f>
        <v>15397</v>
      </c>
      <c r="F43" s="116">
        <f>F42-F44</f>
        <v>16845</v>
      </c>
      <c r="G43" s="116">
        <f>G42-G44</f>
        <v>18408</v>
      </c>
      <c r="H43" s="111"/>
      <c r="I43" s="111"/>
      <c r="J43" s="111"/>
      <c r="K43" s="111"/>
      <c r="L43" s="111"/>
      <c r="M43" s="111"/>
      <c r="N43" s="111"/>
      <c r="O43" s="111"/>
    </row>
    <row r="44" spans="3:15" s="96" customFormat="1" ht="15">
      <c r="C44" s="135" t="s">
        <v>237</v>
      </c>
      <c r="D44" s="114" t="s">
        <v>227</v>
      </c>
      <c r="E44" s="116">
        <v>200</v>
      </c>
      <c r="F44" s="110">
        <v>200</v>
      </c>
      <c r="G44" s="121">
        <v>200</v>
      </c>
      <c r="H44" s="111"/>
      <c r="I44" s="111"/>
      <c r="J44" s="111"/>
      <c r="K44" s="111"/>
      <c r="L44" s="111"/>
      <c r="M44" s="111"/>
      <c r="N44" s="111"/>
      <c r="O44" s="111"/>
    </row>
    <row r="45" spans="3:15" ht="14.25">
      <c r="C45" s="132" t="s">
        <v>238</v>
      </c>
      <c r="D45" s="114" t="s">
        <v>227</v>
      </c>
      <c r="E45" s="104">
        <v>0</v>
      </c>
      <c r="F45" s="105">
        <v>0</v>
      </c>
      <c r="G45" s="120">
        <v>0</v>
      </c>
      <c r="H45" s="84"/>
      <c r="I45" s="84"/>
      <c r="J45" s="84"/>
      <c r="K45" s="84"/>
      <c r="L45" s="84"/>
      <c r="M45" s="84"/>
      <c r="N45" s="84"/>
      <c r="O45" s="84"/>
    </row>
    <row r="46" spans="3:15" ht="15" thickBot="1">
      <c r="C46" s="137" t="s">
        <v>243</v>
      </c>
      <c r="D46" s="112" t="s">
        <v>234</v>
      </c>
      <c r="E46" s="113">
        <v>20000</v>
      </c>
      <c r="F46" s="118">
        <v>20000</v>
      </c>
      <c r="G46" s="122">
        <v>20000</v>
      </c>
      <c r="H46" s="84"/>
      <c r="I46" s="84"/>
      <c r="J46" s="84"/>
      <c r="K46" s="84"/>
      <c r="L46" s="84"/>
      <c r="M46" s="84"/>
      <c r="N46" s="84"/>
      <c r="O46" s="84"/>
    </row>
    <row r="47" spans="3:15" ht="14.25">
      <c r="C47" s="84"/>
      <c r="D47" s="84"/>
      <c r="E47" s="84"/>
      <c r="F47" s="119"/>
      <c r="G47" s="84"/>
      <c r="H47" s="84"/>
      <c r="I47" s="84"/>
      <c r="J47" s="84"/>
      <c r="K47" s="84"/>
      <c r="L47" s="84"/>
      <c r="M47" s="84"/>
      <c r="N47" s="84"/>
      <c r="O47" s="84"/>
    </row>
    <row r="48" spans="3:15" ht="14.25">
      <c r="C48" s="84"/>
      <c r="D48" s="84"/>
      <c r="E48" s="84"/>
      <c r="F48" s="119"/>
      <c r="G48" s="84"/>
      <c r="H48" s="84"/>
      <c r="I48" s="84"/>
      <c r="J48" s="84"/>
      <c r="K48" s="84"/>
      <c r="L48" s="84"/>
      <c r="M48" s="84"/>
      <c r="N48" s="84"/>
      <c r="O48" s="84"/>
    </row>
    <row r="49" spans="3:15" ht="14.25"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</row>
    <row r="50" spans="3:15" ht="14.25"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</row>
    <row r="51" spans="3:15" ht="14.25"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</row>
    <row r="52" spans="3:15" ht="14.25"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</row>
    <row r="53" spans="3:15" ht="14.25"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</row>
    <row r="54" spans="3:15" ht="14.25"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</row>
    <row r="55" spans="3:15" ht="14.25"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</row>
    <row r="56" spans="3:15" ht="14.25"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</row>
    <row r="57" spans="3:15" ht="14.25"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</row>
    <row r="58" spans="3:15" ht="14.25"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</row>
    <row r="59" spans="3:15" ht="14.25"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</row>
    <row r="60" spans="3:15" ht="14.25">
      <c r="C60" s="85"/>
      <c r="D60" s="85"/>
      <c r="E60" s="86"/>
      <c r="F60" s="123"/>
      <c r="G60" s="86"/>
      <c r="H60" s="84"/>
      <c r="I60" s="84"/>
      <c r="J60" s="84"/>
      <c r="K60" s="84"/>
      <c r="L60" s="84"/>
      <c r="M60" s="84"/>
      <c r="N60" s="84"/>
      <c r="O60" s="84"/>
    </row>
    <row r="61" spans="3:15" ht="14.25">
      <c r="C61" s="85"/>
      <c r="D61" s="85"/>
      <c r="E61" s="86"/>
      <c r="F61" s="123"/>
      <c r="G61" s="86"/>
      <c r="H61" s="84"/>
      <c r="I61" s="84"/>
      <c r="J61" s="84"/>
      <c r="K61" s="84"/>
      <c r="L61" s="84"/>
      <c r="M61" s="84"/>
      <c r="N61" s="84"/>
      <c r="O61" s="84"/>
    </row>
  </sheetData>
  <printOptions/>
  <pageMargins left="0.75" right="0.75" top="1" bottom="1" header="0.4921259845" footer="0.4921259845"/>
  <pageSetup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D28"/>
  <sheetViews>
    <sheetView workbookViewId="0" topLeftCell="A1">
      <selection activeCell="E19" sqref="E18:E19"/>
    </sheetView>
  </sheetViews>
  <sheetFormatPr defaultColWidth="9.00390625" defaultRowHeight="12.75"/>
  <cols>
    <col min="1" max="1" width="53.625" style="0" bestFit="1" customWidth="1"/>
    <col min="2" max="2" width="22.00390625" style="0" customWidth="1"/>
    <col min="3" max="3" width="19.125" style="0" customWidth="1"/>
    <col min="4" max="4" width="25.25390625" style="0" customWidth="1"/>
  </cols>
  <sheetData>
    <row r="3" spans="1:4" ht="18">
      <c r="A3" s="139" t="s">
        <v>249</v>
      </c>
      <c r="B3" s="140"/>
      <c r="C3" s="140"/>
      <c r="D3" s="141"/>
    </row>
    <row r="4" spans="1:4" ht="18.75" thickBot="1">
      <c r="A4" s="142" t="s">
        <v>35</v>
      </c>
      <c r="B4" s="141"/>
      <c r="C4" s="141"/>
      <c r="D4" s="141" t="s">
        <v>281</v>
      </c>
    </row>
    <row r="5" spans="1:4" ht="18">
      <c r="A5" s="169"/>
      <c r="B5" s="143" t="s">
        <v>250</v>
      </c>
      <c r="C5" s="173" t="s">
        <v>250</v>
      </c>
      <c r="D5" s="143" t="s">
        <v>250</v>
      </c>
    </row>
    <row r="6" spans="1:4" ht="18">
      <c r="A6" s="170" t="s">
        <v>224</v>
      </c>
      <c r="B6" s="145" t="s">
        <v>251</v>
      </c>
      <c r="C6" s="144" t="s">
        <v>251</v>
      </c>
      <c r="D6" s="145" t="s">
        <v>251</v>
      </c>
    </row>
    <row r="7" spans="1:4" ht="18.75" thickBot="1">
      <c r="A7" s="171"/>
      <c r="B7" s="147">
        <v>2007</v>
      </c>
      <c r="C7" s="146">
        <v>2008</v>
      </c>
      <c r="D7" s="147">
        <v>2009</v>
      </c>
    </row>
    <row r="8" spans="1:4" ht="18">
      <c r="A8" s="148" t="s">
        <v>252</v>
      </c>
      <c r="B8" s="150"/>
      <c r="C8" s="149"/>
      <c r="D8" s="150"/>
    </row>
    <row r="9" spans="1:4" ht="21" thickBot="1">
      <c r="A9" s="151" t="s">
        <v>253</v>
      </c>
      <c r="B9" s="153">
        <f>B11+B14+B16+B20+B21+B26</f>
        <v>113020</v>
      </c>
      <c r="C9" s="152">
        <f>C11+C14+C16+C20+C21+C26</f>
        <v>113020</v>
      </c>
      <c r="D9" s="153">
        <f>D11+D14+D16+D20+D21+D26</f>
        <v>113020</v>
      </c>
    </row>
    <row r="10" spans="1:4" ht="16.5" thickBot="1" thickTop="1">
      <c r="A10" s="172" t="s">
        <v>254</v>
      </c>
      <c r="B10" s="154"/>
      <c r="C10" s="174"/>
      <c r="D10" s="154"/>
    </row>
    <row r="11" spans="1:4" ht="15.75">
      <c r="A11" s="155" t="s">
        <v>255</v>
      </c>
      <c r="B11" s="156">
        <f>SUM(B12:B13)</f>
        <v>27800</v>
      </c>
      <c r="C11" s="156">
        <f>SUM(C12:C13)</f>
        <v>27800</v>
      </c>
      <c r="D11" s="156">
        <f>SUM(D12:D13)</f>
        <v>27800</v>
      </c>
    </row>
    <row r="12" spans="1:4" ht="15">
      <c r="A12" s="157" t="s">
        <v>271</v>
      </c>
      <c r="B12" s="158">
        <v>10800</v>
      </c>
      <c r="C12" s="158">
        <v>10800</v>
      </c>
      <c r="D12" s="158">
        <v>10800</v>
      </c>
    </row>
    <row r="13" spans="1:4" ht="15.75" thickBot="1">
      <c r="A13" s="159" t="s">
        <v>256</v>
      </c>
      <c r="B13" s="160">
        <v>17000</v>
      </c>
      <c r="C13" s="160">
        <v>17000</v>
      </c>
      <c r="D13" s="160">
        <v>17000</v>
      </c>
    </row>
    <row r="14" spans="1:4" ht="15.75">
      <c r="A14" s="161" t="s">
        <v>257</v>
      </c>
      <c r="B14" s="162">
        <f>B15</f>
        <v>6500</v>
      </c>
      <c r="C14" s="162">
        <f>C15</f>
        <v>6500</v>
      </c>
      <c r="D14" s="162">
        <f>D15</f>
        <v>6500</v>
      </c>
    </row>
    <row r="15" spans="1:4" ht="15.75" thickBot="1">
      <c r="A15" s="159" t="s">
        <v>258</v>
      </c>
      <c r="B15" s="160">
        <v>6500</v>
      </c>
      <c r="C15" s="160">
        <v>6500</v>
      </c>
      <c r="D15" s="160">
        <v>6500</v>
      </c>
    </row>
    <row r="16" spans="1:4" ht="15.75">
      <c r="A16" s="163" t="s">
        <v>259</v>
      </c>
      <c r="B16" s="162">
        <f>SUM(B17:B19)</f>
        <v>34351</v>
      </c>
      <c r="C16" s="162">
        <f>SUM(C17:C19)</f>
        <v>34351</v>
      </c>
      <c r="D16" s="162">
        <f>SUM(D17:D19)</f>
        <v>34351</v>
      </c>
    </row>
    <row r="17" spans="1:4" ht="15">
      <c r="A17" s="164" t="s">
        <v>260</v>
      </c>
      <c r="B17" s="158">
        <v>15927</v>
      </c>
      <c r="C17" s="158">
        <v>15927</v>
      </c>
      <c r="D17" s="158">
        <v>15927</v>
      </c>
    </row>
    <row r="18" spans="1:4" ht="15">
      <c r="A18" s="164" t="s">
        <v>261</v>
      </c>
      <c r="B18" s="158">
        <v>11624</v>
      </c>
      <c r="C18" s="158">
        <v>11624</v>
      </c>
      <c r="D18" s="158">
        <v>11624</v>
      </c>
    </row>
    <row r="19" spans="1:4" ht="15.75" thickBot="1">
      <c r="A19" s="159" t="s">
        <v>262</v>
      </c>
      <c r="B19" s="160">
        <v>6800</v>
      </c>
      <c r="C19" s="160">
        <v>6800</v>
      </c>
      <c r="D19" s="160">
        <v>6800</v>
      </c>
    </row>
    <row r="20" spans="1:4" ht="16.5" thickBot="1">
      <c r="A20" s="165" t="s">
        <v>263</v>
      </c>
      <c r="B20" s="166">
        <v>5500</v>
      </c>
      <c r="C20" s="166">
        <v>5500</v>
      </c>
      <c r="D20" s="166">
        <v>5500</v>
      </c>
    </row>
    <row r="21" spans="1:4" ht="15.75">
      <c r="A21" s="163" t="s">
        <v>264</v>
      </c>
      <c r="B21" s="162">
        <f>SUM(B22:B25)</f>
        <v>23600</v>
      </c>
      <c r="C21" s="162">
        <f>SUM(C22:C25)</f>
        <v>23600</v>
      </c>
      <c r="D21" s="162">
        <f>SUM(D22:D25)</f>
        <v>23600</v>
      </c>
    </row>
    <row r="22" spans="1:4" ht="15">
      <c r="A22" s="164" t="s">
        <v>265</v>
      </c>
      <c r="B22" s="158">
        <v>8355</v>
      </c>
      <c r="C22" s="158">
        <v>8355</v>
      </c>
      <c r="D22" s="158">
        <v>8355</v>
      </c>
    </row>
    <row r="23" spans="1:4" ht="15">
      <c r="A23" s="164" t="s">
        <v>266</v>
      </c>
      <c r="B23" s="158">
        <v>14545</v>
      </c>
      <c r="C23" s="158">
        <v>14545</v>
      </c>
      <c r="D23" s="158">
        <v>14545</v>
      </c>
    </row>
    <row r="24" spans="1:4" ht="15">
      <c r="A24" s="167" t="s">
        <v>272</v>
      </c>
      <c r="B24" s="158">
        <v>500</v>
      </c>
      <c r="C24" s="158">
        <v>500</v>
      </c>
      <c r="D24" s="158">
        <v>500</v>
      </c>
    </row>
    <row r="25" spans="1:4" ht="15.75" thickBot="1">
      <c r="A25" s="159" t="s">
        <v>267</v>
      </c>
      <c r="B25" s="160">
        <v>200</v>
      </c>
      <c r="C25" s="160">
        <v>200</v>
      </c>
      <c r="D25" s="160">
        <v>200</v>
      </c>
    </row>
    <row r="26" spans="1:4" ht="15.75">
      <c r="A26" s="161" t="s">
        <v>268</v>
      </c>
      <c r="B26" s="162">
        <f>SUM(B27:B28)</f>
        <v>15269</v>
      </c>
      <c r="C26" s="162">
        <f>SUM(C27:C28)</f>
        <v>15269</v>
      </c>
      <c r="D26" s="162">
        <f>SUM(D27:D28)</f>
        <v>15269</v>
      </c>
    </row>
    <row r="27" spans="1:4" ht="15">
      <c r="A27" s="164" t="s">
        <v>269</v>
      </c>
      <c r="B27" s="158">
        <v>10778</v>
      </c>
      <c r="C27" s="158">
        <v>10778</v>
      </c>
      <c r="D27" s="158">
        <v>10778</v>
      </c>
    </row>
    <row r="28" spans="1:4" ht="15.75" thickBot="1">
      <c r="A28" s="168" t="s">
        <v>270</v>
      </c>
      <c r="B28" s="160">
        <v>4491</v>
      </c>
      <c r="C28" s="160">
        <v>4491</v>
      </c>
      <c r="D28" s="160">
        <v>4491</v>
      </c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Slepickova</cp:lastModifiedBy>
  <cp:lastPrinted>2007-02-09T11:25:37Z</cp:lastPrinted>
  <dcterms:created xsi:type="dcterms:W3CDTF">1997-01-24T11:07:25Z</dcterms:created>
  <dcterms:modified xsi:type="dcterms:W3CDTF">2007-02-09T11:28:09Z</dcterms:modified>
  <cp:category/>
  <cp:version/>
  <cp:contentType/>
  <cp:contentStatus/>
</cp:coreProperties>
</file>